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jenni\Downloads\"/>
    </mc:Choice>
  </mc:AlternateContent>
  <xr:revisionPtr revIDLastSave="0" documentId="13_ncr:1_{DFE5D0FE-DEFD-4DFB-B5CC-F29792C0CE42}" xr6:coauthVersionLast="47" xr6:coauthVersionMax="47" xr10:uidLastSave="{00000000-0000-0000-0000-000000000000}"/>
  <bookViews>
    <workbookView xWindow="420" yWindow="3360" windowWidth="35370" windowHeight="14805" xr2:uid="{00000000-000D-0000-FFFF-FFFF00000000}"/>
  </bookViews>
  <sheets>
    <sheet name="Step back" sheetId="2" r:id="rId1"/>
    <sheet name="Blood Chem Sheet" sheetId="7" r:id="rId2"/>
    <sheet name="Blood Chem Sheet Color" sheetId="10" r:id="rId3"/>
    <sheet name="DUTCH" sheetId="3" r:id="rId4"/>
    <sheet name="GI Map" sheetId="4" r:id="rId5"/>
    <sheet name="Labs" sheetId="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0" roundtripDataSignature="AMtx7mhBca4Ckp3U60lToZOCb6bY0gZhmQ=="/>
    </ext>
  </extLst>
</workbook>
</file>

<file path=xl/calcChain.xml><?xml version="1.0" encoding="utf-8"?>
<calcChain xmlns="http://schemas.openxmlformats.org/spreadsheetml/2006/main">
  <c r="G24" i="10" l="1"/>
  <c r="E24" i="10"/>
  <c r="C24" i="10"/>
  <c r="G123" i="10"/>
  <c r="E123" i="10" a="1"/>
  <c r="E123" i="10" s="1"/>
  <c r="C123" i="10" a="1"/>
  <c r="C123" i="10" s="1"/>
  <c r="G122" i="10"/>
  <c r="E122" i="10" a="1"/>
  <c r="E122" i="10" s="1"/>
  <c r="C122" i="10" a="1"/>
  <c r="C122" i="10" s="1"/>
  <c r="G121" i="10"/>
  <c r="E121" i="10"/>
  <c r="E121" i="10" a="1"/>
  <c r="C121" i="10" a="1"/>
  <c r="C121" i="10" s="1"/>
  <c r="G120" i="10"/>
  <c r="E120" i="10"/>
  <c r="E120" i="10" a="1"/>
  <c r="C120" i="10"/>
  <c r="C120" i="10" a="1"/>
  <c r="G119" i="10"/>
  <c r="E119" i="10" a="1"/>
  <c r="E119" i="10" s="1"/>
  <c r="C119" i="10" a="1"/>
  <c r="C119" i="10" s="1"/>
  <c r="G118" i="10"/>
  <c r="E118" i="10"/>
  <c r="E118" i="10" a="1"/>
  <c r="C118" i="10" a="1"/>
  <c r="C118" i="10" s="1"/>
  <c r="G117" i="10" a="1"/>
  <c r="G117" i="10" s="1"/>
  <c r="E117" i="10"/>
  <c r="E117" i="10" a="1"/>
  <c r="C117" i="10"/>
  <c r="C117" i="10" a="1"/>
  <c r="G116" i="10" a="1"/>
  <c r="G116" i="10" s="1"/>
  <c r="E116" i="10" a="1"/>
  <c r="E116" i="10" s="1"/>
  <c r="C116" i="10" a="1"/>
  <c r="C116" i="10" s="1"/>
  <c r="G115" i="10"/>
  <c r="G115" i="10" a="1"/>
  <c r="E115" i="10" a="1"/>
  <c r="E115" i="10" s="1"/>
  <c r="C115" i="10" a="1"/>
  <c r="C115" i="10" s="1"/>
  <c r="G114" i="10"/>
  <c r="G114" i="10" a="1"/>
  <c r="E114" i="10" a="1"/>
  <c r="E114" i="10" s="1"/>
  <c r="C114" i="10"/>
  <c r="C114" i="10" a="1"/>
  <c r="G113" i="10" a="1"/>
  <c r="G113" i="10" s="1"/>
  <c r="E113" i="10" a="1"/>
  <c r="E113" i="10" s="1"/>
  <c r="C113" i="10"/>
  <c r="C113" i="10" a="1"/>
  <c r="G112" i="10" a="1"/>
  <c r="G112" i="10" s="1"/>
  <c r="E112" i="10" a="1"/>
  <c r="E112" i="10" s="1"/>
  <c r="C112" i="10"/>
  <c r="C112" i="10" a="1"/>
  <c r="G111" i="10" a="1"/>
  <c r="G111" i="10" s="1"/>
  <c r="E111" i="10"/>
  <c r="E111" i="10" a="1"/>
  <c r="C111" i="10" a="1"/>
  <c r="C111" i="10" s="1"/>
  <c r="G110" i="10" a="1"/>
  <c r="G110" i="10" s="1"/>
  <c r="E110" i="10"/>
  <c r="E110" i="10" a="1"/>
  <c r="C110" i="10" a="1"/>
  <c r="C110" i="10" s="1"/>
  <c r="G106" i="10"/>
  <c r="E106" i="10"/>
  <c r="C106" i="10"/>
  <c r="G105" i="10"/>
  <c r="E105" i="10"/>
  <c r="C105" i="10"/>
  <c r="G104" i="10"/>
  <c r="E104" i="10"/>
  <c r="C104" i="10"/>
  <c r="G103" i="10"/>
  <c r="E103" i="10"/>
  <c r="C103" i="10"/>
  <c r="G102" i="10"/>
  <c r="E102" i="10"/>
  <c r="C102" i="10"/>
  <c r="G101" i="10"/>
  <c r="E101" i="10"/>
  <c r="C101" i="10"/>
  <c r="G100" i="10"/>
  <c r="G100" i="10" a="1"/>
  <c r="E100" i="10" a="1"/>
  <c r="E100" i="10" s="1"/>
  <c r="C100" i="10"/>
  <c r="C100" i="10" a="1"/>
  <c r="G99" i="10"/>
  <c r="E99" i="10"/>
  <c r="C99" i="10"/>
  <c r="G98" i="10" a="1"/>
  <c r="G98" i="10" s="1"/>
  <c r="E98" i="10"/>
  <c r="E98" i="10" a="1"/>
  <c r="C98" i="10"/>
  <c r="C98" i="10" a="1"/>
  <c r="G97" i="10"/>
  <c r="G97" i="10" a="1"/>
  <c r="E97" i="10"/>
  <c r="E97" i="10" a="1"/>
  <c r="C97" i="10" a="1"/>
  <c r="C97" i="10" s="1"/>
  <c r="G96" i="10" a="1"/>
  <c r="G96" i="10" s="1"/>
  <c r="E96" i="10" a="1"/>
  <c r="E96" i="10" s="1"/>
  <c r="C96" i="10" a="1"/>
  <c r="C96" i="10" s="1"/>
  <c r="G95" i="10"/>
  <c r="G95" i="10" a="1"/>
  <c r="E95" i="10"/>
  <c r="E95" i="10" a="1"/>
  <c r="C95" i="10"/>
  <c r="C95" i="10" a="1"/>
  <c r="G94" i="10" a="1"/>
  <c r="G94" i="10" s="1"/>
  <c r="E94" i="10" a="1"/>
  <c r="E94" i="10" s="1"/>
  <c r="C94" i="10" a="1"/>
  <c r="C94" i="10" s="1"/>
  <c r="G93" i="10"/>
  <c r="E93" i="10"/>
  <c r="C93" i="10"/>
  <c r="G91" i="10"/>
  <c r="E91" i="10"/>
  <c r="C91" i="10"/>
  <c r="G87" i="10"/>
  <c r="G87" i="10" a="1"/>
  <c r="E87" i="10"/>
  <c r="E87" i="10" a="1"/>
  <c r="C87" i="10" a="1"/>
  <c r="C87" i="10" s="1"/>
  <c r="G86" i="10" a="1"/>
  <c r="G86" i="10" s="1"/>
  <c r="E86" i="10" a="1"/>
  <c r="E86" i="10" s="1"/>
  <c r="C86" i="10" a="1"/>
  <c r="C86" i="10" s="1"/>
  <c r="G85" i="10" a="1"/>
  <c r="G85" i="10" s="1"/>
  <c r="E85" i="10"/>
  <c r="E85" i="10" a="1"/>
  <c r="C85" i="10"/>
  <c r="C85" i="10" a="1"/>
  <c r="G84" i="10"/>
  <c r="G84" i="10" a="1"/>
  <c r="E84" i="10" a="1"/>
  <c r="E84" i="10" s="1"/>
  <c r="C84" i="10" a="1"/>
  <c r="C84" i="10" s="1"/>
  <c r="G83" i="10" a="1"/>
  <c r="G83" i="10" s="1"/>
  <c r="E83" i="10" a="1"/>
  <c r="E83" i="10" s="1"/>
  <c r="C83" i="10" a="1"/>
  <c r="C83" i="10" s="1"/>
  <c r="G82" i="10"/>
  <c r="G82" i="10" a="1"/>
  <c r="E82" i="10"/>
  <c r="E82" i="10" a="1"/>
  <c r="C82" i="10"/>
  <c r="C82" i="10" a="1"/>
  <c r="G81" i="10" a="1"/>
  <c r="G81" i="10" s="1"/>
  <c r="E81" i="10" a="1"/>
  <c r="E81" i="10" s="1"/>
  <c r="C81" i="10" a="1"/>
  <c r="C81" i="10" s="1"/>
  <c r="G80" i="10" a="1"/>
  <c r="G80" i="10" s="1"/>
  <c r="E80" i="10" a="1"/>
  <c r="E80" i="10" s="1"/>
  <c r="C80" i="10"/>
  <c r="C80" i="10" a="1"/>
  <c r="G79" i="10"/>
  <c r="G79" i="10" a="1"/>
  <c r="E79" i="10"/>
  <c r="E79" i="10" a="1"/>
  <c r="C79" i="10" a="1"/>
  <c r="C79" i="10" s="1"/>
  <c r="G78" i="10" a="1"/>
  <c r="G78" i="10" s="1"/>
  <c r="E78" i="10" a="1"/>
  <c r="E78" i="10" s="1"/>
  <c r="C78" i="10" a="1"/>
  <c r="C78" i="10" s="1"/>
  <c r="G77" i="10" a="1"/>
  <c r="G77" i="10" s="1"/>
  <c r="E77" i="10"/>
  <c r="E77" i="10" a="1"/>
  <c r="C77" i="10"/>
  <c r="C77" i="10" a="1"/>
  <c r="G73" i="10"/>
  <c r="E73" i="10"/>
  <c r="C73" i="10"/>
  <c r="G72" i="10"/>
  <c r="G72" i="10" a="1"/>
  <c r="E72" i="10"/>
  <c r="E72" i="10" a="1"/>
  <c r="C72" i="10" a="1"/>
  <c r="C72" i="10" s="1"/>
  <c r="G71" i="10"/>
  <c r="E71" i="10"/>
  <c r="C71" i="10"/>
  <c r="G70" i="10"/>
  <c r="G70" i="10" a="1"/>
  <c r="E70" i="10"/>
  <c r="E70" i="10" a="1"/>
  <c r="C70" i="10"/>
  <c r="C70" i="10" a="1"/>
  <c r="G69" i="10" a="1"/>
  <c r="G69" i="10" s="1"/>
  <c r="E69" i="10" a="1"/>
  <c r="E69" i="10" s="1"/>
  <c r="C69" i="10" a="1"/>
  <c r="C69" i="10" s="1"/>
  <c r="G65" i="10" a="1"/>
  <c r="G65" i="10" s="1"/>
  <c r="E65" i="10" a="1"/>
  <c r="E65" i="10" s="1"/>
  <c r="C65" i="10"/>
  <c r="C65" i="10" a="1"/>
  <c r="G64" i="10"/>
  <c r="G64" i="10" a="1"/>
  <c r="E64" i="10"/>
  <c r="E64" i="10" a="1"/>
  <c r="C64" i="10" a="1"/>
  <c r="C64" i="10" s="1"/>
  <c r="G63" i="10" a="1"/>
  <c r="G63" i="10" s="1"/>
  <c r="E63" i="10" a="1"/>
  <c r="E63" i="10" s="1"/>
  <c r="C63" i="10" a="1"/>
  <c r="C63" i="10" s="1"/>
  <c r="G62" i="10" a="1"/>
  <c r="G62" i="10" s="1"/>
  <c r="E62" i="10"/>
  <c r="E62" i="10" a="1"/>
  <c r="C62" i="10"/>
  <c r="C62" i="10" a="1"/>
  <c r="G61" i="10"/>
  <c r="G61" i="10" a="1"/>
  <c r="E61" i="10" a="1"/>
  <c r="E61" i="10" s="1"/>
  <c r="C61" i="10" a="1"/>
  <c r="C61" i="10" s="1"/>
  <c r="G60" i="10" a="1"/>
  <c r="G60" i="10" s="1"/>
  <c r="E60" i="10" a="1"/>
  <c r="E60" i="10" s="1"/>
  <c r="C60" i="10" a="1"/>
  <c r="C60" i="10" s="1"/>
  <c r="G59" i="10"/>
  <c r="G59" i="10" a="1"/>
  <c r="E59" i="10"/>
  <c r="E59" i="10" a="1"/>
  <c r="C59" i="10"/>
  <c r="C59" i="10" a="1"/>
  <c r="G58" i="10" a="1"/>
  <c r="G58" i="10" s="1"/>
  <c r="E58" i="10" a="1"/>
  <c r="E58" i="10" s="1"/>
  <c r="C58" i="10" a="1"/>
  <c r="C58" i="10" s="1"/>
  <c r="G57" i="10" a="1"/>
  <c r="G57" i="10" s="1"/>
  <c r="E57" i="10" a="1"/>
  <c r="E57" i="10" s="1"/>
  <c r="C57" i="10"/>
  <c r="C57" i="10" a="1"/>
  <c r="G56" i="10"/>
  <c r="G56" i="10" a="1"/>
  <c r="E56" i="10"/>
  <c r="E56" i="10" a="1"/>
  <c r="C56" i="10" a="1"/>
  <c r="C56" i="10" s="1"/>
  <c r="G55" i="10" a="1"/>
  <c r="G55" i="10" s="1"/>
  <c r="E55" i="10" a="1"/>
  <c r="E55" i="10" s="1"/>
  <c r="C55" i="10" a="1"/>
  <c r="C55" i="10" s="1"/>
  <c r="G54" i="10" a="1"/>
  <c r="G54" i="10" s="1"/>
  <c r="E54" i="10"/>
  <c r="E54" i="10" a="1"/>
  <c r="C54" i="10"/>
  <c r="C54" i="10" a="1"/>
  <c r="G53" i="10"/>
  <c r="G53" i="10" a="1"/>
  <c r="E53" i="10" a="1"/>
  <c r="E53" i="10" s="1"/>
  <c r="C53" i="10" a="1"/>
  <c r="C53" i="10" s="1"/>
  <c r="G52" i="10" a="1"/>
  <c r="G52" i="10" s="1"/>
  <c r="E52" i="10" a="1"/>
  <c r="E52" i="10" s="1"/>
  <c r="C52" i="10" a="1"/>
  <c r="C52" i="10" s="1"/>
  <c r="G51" i="10"/>
  <c r="G51" i="10" a="1"/>
  <c r="E51" i="10" a="1"/>
  <c r="E51" i="10" s="1"/>
  <c r="C51" i="10"/>
  <c r="C51" i="10" a="1"/>
  <c r="G50" i="10" a="1"/>
  <c r="G50" i="10" s="1"/>
  <c r="E50" i="10" a="1"/>
  <c r="E50" i="10" s="1"/>
  <c r="C50" i="10" a="1"/>
  <c r="C50" i="10" s="1"/>
  <c r="G49" i="10" a="1"/>
  <c r="G49" i="10" s="1"/>
  <c r="E49" i="10" a="1"/>
  <c r="E49" i="10" s="1"/>
  <c r="C49" i="10"/>
  <c r="C49" i="10" a="1"/>
  <c r="G45" i="10" a="1"/>
  <c r="G45" i="10" s="1"/>
  <c r="E45" i="10"/>
  <c r="E45" i="10" a="1"/>
  <c r="C45" i="10" a="1"/>
  <c r="C45" i="10" s="1"/>
  <c r="B45" i="10"/>
  <c r="G44" i="10"/>
  <c r="G44" i="10" a="1"/>
  <c r="E44" i="10" a="1"/>
  <c r="E44" i="10" s="1"/>
  <c r="B44" i="10"/>
  <c r="C44" i="10" s="1" a="1"/>
  <c r="C44" i="10" s="1"/>
  <c r="G43" i="10"/>
  <c r="G43" i="10" a="1"/>
  <c r="E43" i="10" a="1"/>
  <c r="E43" i="10" s="1"/>
  <c r="C43" i="10"/>
  <c r="C43" i="10" a="1"/>
  <c r="G42" i="10" a="1"/>
  <c r="G42" i="10" s="1"/>
  <c r="E42" i="10" a="1"/>
  <c r="E42" i="10" s="1"/>
  <c r="C42" i="10" a="1"/>
  <c r="C42" i="10" s="1"/>
  <c r="G41" i="10" a="1"/>
  <c r="G41" i="10" s="1"/>
  <c r="E41" i="10" a="1"/>
  <c r="E41" i="10" s="1"/>
  <c r="C41" i="10" a="1"/>
  <c r="C41" i="10" s="1"/>
  <c r="G40" i="10" a="1"/>
  <c r="G40" i="10" s="1"/>
  <c r="E40" i="10"/>
  <c r="E40" i="10" a="1"/>
  <c r="C40" i="10" a="1"/>
  <c r="C40" i="10" s="1"/>
  <c r="G36" i="10"/>
  <c r="E36" i="10"/>
  <c r="C36" i="10"/>
  <c r="G35" i="10"/>
  <c r="E35" i="10"/>
  <c r="C35" i="10"/>
  <c r="G34" i="10"/>
  <c r="E34" i="10"/>
  <c r="C34" i="10"/>
  <c r="G33" i="10"/>
  <c r="E33" i="10"/>
  <c r="C33" i="10"/>
  <c r="G32" i="10"/>
  <c r="E32" i="10"/>
  <c r="C32" i="10"/>
  <c r="G31" i="10"/>
  <c r="G31" i="10" a="1"/>
  <c r="E31" i="10"/>
  <c r="E31" i="10" a="1"/>
  <c r="C31" i="10" a="1"/>
  <c r="C31" i="10" s="1"/>
  <c r="G30" i="10"/>
  <c r="E30" i="10"/>
  <c r="C30" i="10"/>
  <c r="G29" i="10"/>
  <c r="G29" i="10" a="1"/>
  <c r="C29" i="10" a="1"/>
  <c r="C29" i="10" s="1"/>
  <c r="G28" i="10"/>
  <c r="G28" i="10" a="1"/>
  <c r="E28" i="10" a="1"/>
  <c r="E28" i="10" s="1"/>
  <c r="C28" i="10" a="1"/>
  <c r="C28" i="10" s="1"/>
  <c r="G27" i="10" a="1"/>
  <c r="G27" i="10" s="1"/>
  <c r="E27" i="10" a="1"/>
  <c r="E27" i="10" s="1"/>
  <c r="C27" i="10" a="1"/>
  <c r="C27" i="10" s="1"/>
  <c r="G26" i="10"/>
  <c r="E26" i="10"/>
  <c r="C26" i="10"/>
  <c r="G25" i="10"/>
  <c r="E25" i="10"/>
  <c r="C25" i="10"/>
  <c r="G23" i="10"/>
  <c r="G23" i="10" a="1"/>
  <c r="E23" i="10" a="1"/>
  <c r="E23" i="10" s="1"/>
  <c r="C23" i="10" a="1"/>
  <c r="C23" i="10" s="1"/>
  <c r="G22" i="10" a="1"/>
  <c r="G22" i="10" s="1"/>
  <c r="E22" i="10" a="1"/>
  <c r="E22" i="10" s="1"/>
  <c r="C22" i="10" a="1"/>
  <c r="C22" i="10" s="1"/>
  <c r="G21" i="10"/>
  <c r="G21" i="10" a="1"/>
  <c r="E21" i="10"/>
  <c r="E21" i="10" a="1"/>
  <c r="C21" i="10"/>
  <c r="C21" i="10" a="1"/>
  <c r="G20" i="10" a="1"/>
  <c r="G20" i="10" s="1"/>
  <c r="E20" i="10" a="1"/>
  <c r="E20" i="10" s="1"/>
  <c r="C20" i="10" a="1"/>
  <c r="C20" i="10" s="1"/>
  <c r="G19" i="10"/>
  <c r="E19" i="10"/>
  <c r="C19" i="10"/>
  <c r="G18" i="10"/>
  <c r="E18" i="10"/>
  <c r="C18" i="10"/>
  <c r="G17" i="10"/>
  <c r="G17" i="10" a="1"/>
  <c r="E17" i="10"/>
  <c r="E17" i="10" a="1"/>
  <c r="C17" i="10" a="1"/>
  <c r="C17" i="10" s="1"/>
  <c r="G16" i="10" a="1"/>
  <c r="G16" i="10" s="1"/>
  <c r="E16" i="10" a="1"/>
  <c r="E16" i="10" s="1"/>
  <c r="C16" i="10" a="1"/>
  <c r="C16" i="10" s="1"/>
  <c r="G15" i="10" a="1"/>
  <c r="G15" i="10" s="1"/>
  <c r="E15" i="10"/>
  <c r="E15" i="10" a="1"/>
  <c r="C15" i="10"/>
  <c r="C15" i="10" a="1"/>
  <c r="G14" i="10"/>
  <c r="G14" i="10" a="1"/>
  <c r="E14" i="10" a="1"/>
  <c r="E14" i="10" s="1"/>
  <c r="C14" i="10" a="1"/>
  <c r="C14" i="10" s="1"/>
  <c r="G13" i="10" a="1"/>
  <c r="G13" i="10" s="1"/>
  <c r="E13" i="10" a="1"/>
  <c r="E13" i="10" s="1"/>
  <c r="C13" i="10" a="1"/>
  <c r="C13" i="10" s="1"/>
  <c r="G12" i="10"/>
  <c r="G12" i="10" a="1"/>
  <c r="E12" i="10"/>
  <c r="E12" i="10" a="1"/>
  <c r="C12" i="10"/>
  <c r="C12" i="10" a="1"/>
  <c r="G11" i="10"/>
  <c r="E11" i="10"/>
  <c r="C11" i="10"/>
  <c r="G10" i="10"/>
  <c r="E10" i="10"/>
  <c r="C10" i="10"/>
  <c r="G9" i="10"/>
  <c r="E9" i="10"/>
  <c r="C9" i="10"/>
  <c r="G8" i="10"/>
  <c r="E8" i="10"/>
  <c r="C8" i="10"/>
  <c r="G7" i="10"/>
  <c r="G7" i="10" a="1"/>
  <c r="E7" i="10"/>
  <c r="E7" i="10" a="1"/>
  <c r="C7" i="10" a="1"/>
  <c r="C7" i="10" s="1"/>
  <c r="G6" i="10"/>
  <c r="E6" i="10"/>
  <c r="C6" i="10"/>
</calcChain>
</file>

<file path=xl/sharedStrings.xml><?xml version="1.0" encoding="utf-8"?>
<sst xmlns="http://schemas.openxmlformats.org/spreadsheetml/2006/main" count="833" uniqueCount="303">
  <si>
    <t>5 ft - Patterns of Markers</t>
  </si>
  <si>
    <t>30 ft - Impression on whole body biochemistry and next steps</t>
  </si>
  <si>
    <t>History</t>
  </si>
  <si>
    <t>Functional Blood Chemistry Ranges</t>
  </si>
  <si>
    <t>Date</t>
  </si>
  <si>
    <t>Comprehensive Metabolic Panel (CMP)</t>
  </si>
  <si>
    <t>Results</t>
  </si>
  <si>
    <t>Functional Range</t>
  </si>
  <si>
    <t>Notes</t>
  </si>
  <si>
    <t>Glucose</t>
  </si>
  <si>
    <t>78 - 82 mg/dL</t>
  </si>
  <si>
    <t>Insulin</t>
  </si>
  <si>
    <t>1.5-5 µIU/mL</t>
  </si>
  <si>
    <t>Hemoglobin A1C</t>
  </si>
  <si>
    <t>4.5 - 5.2 %</t>
  </si>
  <si>
    <t>3.5 - 5.9 mg/dL</t>
  </si>
  <si>
    <t>3.0 - 5.5 mg/dL</t>
  </si>
  <si>
    <t>BUN</t>
  </si>
  <si>
    <t>12 - 17 mg/dL</t>
  </si>
  <si>
    <t>Creatinine</t>
  </si>
  <si>
    <t>0.8 - 1.1 mg/dL</t>
  </si>
  <si>
    <t xml:space="preserve">eGFR </t>
  </si>
  <si>
    <t>&gt; 90.0</t>
  </si>
  <si>
    <t>BUN/Creatinine Ratio</t>
  </si>
  <si>
    <t>10 - 16</t>
  </si>
  <si>
    <t>Sodium</t>
  </si>
  <si>
    <t>137 - 142 mmol/L</t>
  </si>
  <si>
    <t>Potassium</t>
  </si>
  <si>
    <t>4.0 - 4.5 mmol/L</t>
  </si>
  <si>
    <t>Chloride</t>
  </si>
  <si>
    <t>100 - 106 mmol/L</t>
  </si>
  <si>
    <t>Carbon Dioxide (CO2)</t>
  </si>
  <si>
    <t>25 - 28 mmol/L</t>
  </si>
  <si>
    <t>Calcium</t>
  </si>
  <si>
    <t>9.5 - 10.0 mg/dL</t>
  </si>
  <si>
    <t>Phosphorous</t>
  </si>
  <si>
    <t>3.0 - 4.0 mg/dL</t>
  </si>
  <si>
    <t>Protein (Total)</t>
  </si>
  <si>
    <t>6.9 - 7.4 g/dL</t>
  </si>
  <si>
    <t>Albumin</t>
  </si>
  <si>
    <t>4.0 - 5.0 g/dL</t>
  </si>
  <si>
    <t>Globulin</t>
  </si>
  <si>
    <t>2.4 - 2.8 g/dL</t>
  </si>
  <si>
    <t>A/G Ratio</t>
  </si>
  <si>
    <t xml:space="preserve">1.5 - 2.0 </t>
  </si>
  <si>
    <t>Bilirubin (Total)</t>
  </si>
  <si>
    <t>0.2 - 1.0 mg/dL</t>
  </si>
  <si>
    <t>Alk Phosphatase</t>
  </si>
  <si>
    <t>70 - 100 IU/L</t>
  </si>
  <si>
    <t>LDH</t>
  </si>
  <si>
    <t>140 - 200 IU/L</t>
  </si>
  <si>
    <t>12 - 25 IU/L</t>
  </si>
  <si>
    <t>12 - 20 IU/L</t>
  </si>
  <si>
    <t>12 - 28 IU/L</t>
  </si>
  <si>
    <t>GGT (GGPT)</t>
  </si>
  <si>
    <t>18 - 28 IU/L</t>
  </si>
  <si>
    <t>Lipid Panel</t>
  </si>
  <si>
    <t xml:space="preserve">Cholesterol </t>
  </si>
  <si>
    <t>170 - 200 mg/dL</t>
  </si>
  <si>
    <t>Triglycerides</t>
  </si>
  <si>
    <t>70 - 80 mg/dL</t>
  </si>
  <si>
    <t>HDL Cholesterol</t>
  </si>
  <si>
    <t>55 - 85 mg/dL</t>
  </si>
  <si>
    <t>LDL Cholesterol</t>
  </si>
  <si>
    <t>80 - 120 mg/dL</t>
  </si>
  <si>
    <t>Triglycerides/HDL Ratio</t>
  </si>
  <si>
    <t>0 - 2</t>
  </si>
  <si>
    <t>Total Cholesterol/HDL Ratio</t>
  </si>
  <si>
    <t>0 - 4.4</t>
  </si>
  <si>
    <t>Complete Blood Count (CBC)</t>
  </si>
  <si>
    <t>WBC</t>
  </si>
  <si>
    <t>13.5 - 14.5 g/dL</t>
  </si>
  <si>
    <t>13.0 - 14.0 g/dL</t>
  </si>
  <si>
    <t>38 - 46%</t>
  </si>
  <si>
    <t>37 - 44%</t>
  </si>
  <si>
    <t>MCV</t>
  </si>
  <si>
    <t>82.0 - 89.9 fL</t>
  </si>
  <si>
    <t>MCH</t>
  </si>
  <si>
    <t>28.0 - 31.9 pg</t>
  </si>
  <si>
    <t>MCHC</t>
  </si>
  <si>
    <t>32 - 35 g/dL</t>
  </si>
  <si>
    <t>RDW</t>
  </si>
  <si>
    <t>11 - 13%</t>
  </si>
  <si>
    <t>Platelets</t>
  </si>
  <si>
    <t>Neutrophils</t>
  </si>
  <si>
    <t>40 - 60%</t>
  </si>
  <si>
    <t>Lymphocytes</t>
  </si>
  <si>
    <t>24 - 44%</t>
  </si>
  <si>
    <t>Monocytes</t>
  </si>
  <si>
    <t>0 - 7%</t>
  </si>
  <si>
    <t>Eosinophils</t>
  </si>
  <si>
    <t>0 - 3%</t>
  </si>
  <si>
    <t>Basophils</t>
  </si>
  <si>
    <t>0 - 1%</t>
  </si>
  <si>
    <t>Iron Panel</t>
  </si>
  <si>
    <t>Iron (Serum)</t>
  </si>
  <si>
    <t>85 - 130 µg/dL</t>
  </si>
  <si>
    <t>TIBC</t>
  </si>
  <si>
    <t>250 - 350 µg/dL</t>
  </si>
  <si>
    <t>Iron Saturation</t>
  </si>
  <si>
    <t>25 - 35%</t>
  </si>
  <si>
    <t>Ferritin</t>
  </si>
  <si>
    <t>50 - 100 ng/mL</t>
  </si>
  <si>
    <t>Thyroid Panel</t>
  </si>
  <si>
    <t xml:space="preserve">TSH </t>
  </si>
  <si>
    <t>0.5 - 1.9 µIU/mL</t>
  </si>
  <si>
    <t xml:space="preserve">Total T4 </t>
  </si>
  <si>
    <t>6.0 - 11.9  µg/dL</t>
  </si>
  <si>
    <t xml:space="preserve">Free T4 </t>
  </si>
  <si>
    <t>1.4 - 1.8 ng/dL</t>
  </si>
  <si>
    <t xml:space="preserve">Total T3 </t>
  </si>
  <si>
    <t>120 - 180 ng/dL</t>
  </si>
  <si>
    <t xml:space="preserve">Free T3 </t>
  </si>
  <si>
    <t>3.4 - 4.4 pg/mL</t>
  </si>
  <si>
    <t xml:space="preserve">T3 Uptake </t>
  </si>
  <si>
    <t>28 - 38%</t>
  </si>
  <si>
    <t xml:space="preserve">Reverse T3 </t>
  </si>
  <si>
    <t>&lt; 15 ng/dL</t>
  </si>
  <si>
    <t>TPO Antibody (Thyroid Peroxidase Ab)</t>
  </si>
  <si>
    <t>&lt; 10 IU/mL</t>
  </si>
  <si>
    <t>TBG Antibody (Thyroglobulin Ab)</t>
  </si>
  <si>
    <t>&lt; 1.0 IU/mL</t>
  </si>
  <si>
    <t>TT3/RT3 Ratio</t>
  </si>
  <si>
    <t>10 - 14</t>
  </si>
  <si>
    <t>Free T3/RT3 Ratio</t>
  </si>
  <si>
    <t>20 - 30</t>
  </si>
  <si>
    <t>Additional Markers</t>
  </si>
  <si>
    <t xml:space="preserve">Vitamin D  </t>
  </si>
  <si>
    <t>60 - 80 ng/mL</t>
  </si>
  <si>
    <t>Homocysteine</t>
  </si>
  <si>
    <t>6.0 - 7.2 umol/L</t>
  </si>
  <si>
    <t>Histamine (Whole Blood)</t>
  </si>
  <si>
    <t>40 - 70 ng/mL</t>
  </si>
  <si>
    <t>&lt; 0.55 mg/L</t>
  </si>
  <si>
    <t>&lt; 1.5 mg/L</t>
  </si>
  <si>
    <t>0 - 2.6 ng/mL</t>
  </si>
  <si>
    <t>400 - 500 µg/dL</t>
  </si>
  <si>
    <t>350 - 430 µg/dL</t>
  </si>
  <si>
    <t>10 - 30 pg/mL</t>
  </si>
  <si>
    <t>352 - 528 pg/mL</t>
  </si>
  <si>
    <t>30 - 50 pg/mL</t>
  </si>
  <si>
    <t>1.0 - 1.2 ng/mL</t>
  </si>
  <si>
    <t>18 - 27 ng/mL</t>
  </si>
  <si>
    <t>2 - 6 ng/mL</t>
  </si>
  <si>
    <t>15.0 - 26.5 pg/mL</t>
  </si>
  <si>
    <t>1.4 - 2.2 pg/mL</t>
  </si>
  <si>
    <t>30 - 40 nmol/L</t>
  </si>
  <si>
    <t>60 - 80 nmol/L</t>
  </si>
  <si>
    <t>35 - 55 nmol/L</t>
  </si>
  <si>
    <t>Fibrinogen</t>
  </si>
  <si>
    <t>200 - 300 mg/dL</t>
  </si>
  <si>
    <t>Anion Gap</t>
  </si>
  <si>
    <t>7 - 12 mEq/L</t>
  </si>
  <si>
    <t>Magnesium (RBC)</t>
  </si>
  <si>
    <t>6.0 - 6.5 mg/dL</t>
  </si>
  <si>
    <t>Vitamin B12 (serum)</t>
  </si>
  <si>
    <t>800 - 900 pg/mL</t>
  </si>
  <si>
    <r>
      <rPr>
        <sz val="10"/>
        <color rgb="FF16365C"/>
        <rFont val="Century Gothic"/>
      </rPr>
      <t>Uric Acid</t>
    </r>
    <r>
      <rPr>
        <sz val="10"/>
        <color rgb="FF0000FF"/>
        <rFont val="Century Gothic"/>
      </rPr>
      <t xml:space="preserve"> [Male]</t>
    </r>
  </si>
  <si>
    <r>
      <rPr>
        <sz val="10"/>
        <color rgb="FF16365C"/>
        <rFont val="Century Gothic"/>
      </rPr>
      <t>Uric Acid</t>
    </r>
    <r>
      <rPr>
        <sz val="10"/>
        <color rgb="FFFF00FF"/>
        <rFont val="Century Gothic"/>
      </rPr>
      <t xml:space="preserve"> [Female]</t>
    </r>
  </si>
  <si>
    <t>eGFR</t>
  </si>
  <si>
    <t>1.5 - 2.0</t>
  </si>
  <si>
    <r>
      <rPr>
        <sz val="10"/>
        <color rgb="FF16365C"/>
        <rFont val="Century Gothic"/>
      </rPr>
      <t xml:space="preserve">AST (SGOT) </t>
    </r>
    <r>
      <rPr>
        <sz val="10"/>
        <color rgb="FF0000FF"/>
        <rFont val="Century Gothic"/>
      </rPr>
      <t>[Male]</t>
    </r>
  </si>
  <si>
    <r>
      <rPr>
        <sz val="10"/>
        <color rgb="FF16365C"/>
        <rFont val="Century Gothic"/>
      </rPr>
      <t xml:space="preserve">AST (SGOT) </t>
    </r>
    <r>
      <rPr>
        <sz val="10"/>
        <color rgb="FFFF00FF"/>
        <rFont val="Century Gothic"/>
      </rPr>
      <t>[Female]</t>
    </r>
  </si>
  <si>
    <r>
      <rPr>
        <sz val="10"/>
        <color rgb="FF16365C"/>
        <rFont val="Century Gothic"/>
      </rPr>
      <t xml:space="preserve">ALT (SGPT) </t>
    </r>
    <r>
      <rPr>
        <sz val="10"/>
        <color rgb="FF0000FF"/>
        <rFont val="Century Gothic"/>
      </rPr>
      <t>[Male]</t>
    </r>
  </si>
  <si>
    <r>
      <rPr>
        <sz val="10"/>
        <color rgb="FF16365C"/>
        <rFont val="Century Gothic"/>
      </rPr>
      <t xml:space="preserve">ALT (SGPT) </t>
    </r>
    <r>
      <rPr>
        <sz val="10"/>
        <color rgb="FFFF00FF"/>
        <rFont val="Century Gothic"/>
      </rPr>
      <t>[Female]</t>
    </r>
  </si>
  <si>
    <t>Cholesterol</t>
  </si>
  <si>
    <t>5.0 - 7.5 x103/µL</t>
  </si>
  <si>
    <r>
      <rPr>
        <sz val="10"/>
        <color rgb="FF16365C"/>
        <rFont val="Century Gothic"/>
      </rPr>
      <t xml:space="preserve">RBC </t>
    </r>
    <r>
      <rPr>
        <sz val="10"/>
        <color rgb="FF0000FF"/>
        <rFont val="Century Gothic"/>
      </rPr>
      <t>[Male]</t>
    </r>
  </si>
  <si>
    <t>4.2 - 4.9 x106/µL</t>
  </si>
  <si>
    <r>
      <rPr>
        <sz val="10"/>
        <color rgb="FF16365C"/>
        <rFont val="Century Gothic"/>
      </rPr>
      <t xml:space="preserve">RBC </t>
    </r>
    <r>
      <rPr>
        <sz val="10"/>
        <color rgb="FFFF00FF"/>
        <rFont val="Century Gothic"/>
      </rPr>
      <t>[Female]</t>
    </r>
  </si>
  <si>
    <t>3.9 - 4.5 x106/µL</t>
  </si>
  <si>
    <r>
      <rPr>
        <sz val="10"/>
        <color rgb="FF16365C"/>
        <rFont val="Century Gothic"/>
      </rPr>
      <t>Hemoglobin</t>
    </r>
    <r>
      <rPr>
        <sz val="10"/>
        <color rgb="FF0000FF"/>
        <rFont val="Century Gothic"/>
      </rPr>
      <t xml:space="preserve"> [Male]</t>
    </r>
  </si>
  <si>
    <r>
      <rPr>
        <sz val="10"/>
        <color rgb="FF16365C"/>
        <rFont val="Century Gothic"/>
      </rPr>
      <t xml:space="preserve">Hemoglobin </t>
    </r>
    <r>
      <rPr>
        <sz val="10"/>
        <color rgb="FFFF00FF"/>
        <rFont val="Century Gothic"/>
      </rPr>
      <t>[Female]</t>
    </r>
  </si>
  <si>
    <r>
      <rPr>
        <sz val="10"/>
        <color rgb="FF16365C"/>
        <rFont val="Century Gothic"/>
      </rPr>
      <t xml:space="preserve">Hematocrit </t>
    </r>
    <r>
      <rPr>
        <sz val="10"/>
        <color rgb="FF0000FF"/>
        <rFont val="Century Gothic"/>
      </rPr>
      <t>[Male]</t>
    </r>
  </si>
  <si>
    <r>
      <rPr>
        <sz val="10"/>
        <color rgb="FF16365C"/>
        <rFont val="Century Gothic"/>
      </rPr>
      <t xml:space="preserve">Hematocrit </t>
    </r>
    <r>
      <rPr>
        <sz val="10"/>
        <color rgb="FFFF00FF"/>
        <rFont val="Century Gothic"/>
      </rPr>
      <t>[Female]</t>
    </r>
  </si>
  <si>
    <t>150 - 385 x103/µL</t>
  </si>
  <si>
    <t>TSH</t>
  </si>
  <si>
    <t>Total T4</t>
  </si>
  <si>
    <t>6.0 - 11.9 µg/dL</t>
  </si>
  <si>
    <t>Free T4</t>
  </si>
  <si>
    <t>Total T3</t>
  </si>
  <si>
    <t>Free T3</t>
  </si>
  <si>
    <t>T3 Uptake</t>
  </si>
  <si>
    <t>Reverse T3</t>
  </si>
  <si>
    <t>Vitamin D</t>
  </si>
  <si>
    <r>
      <rPr>
        <sz val="10"/>
        <color rgb="FF16365C"/>
        <rFont val="Century Gothic"/>
      </rPr>
      <t xml:space="preserve">Hs-CRP </t>
    </r>
    <r>
      <rPr>
        <sz val="10"/>
        <color rgb="FF0000FF"/>
        <rFont val="Century Gothic"/>
      </rPr>
      <t>[Male]</t>
    </r>
  </si>
  <si>
    <r>
      <rPr>
        <sz val="10"/>
        <color rgb="FF16365C"/>
        <rFont val="Century Gothic"/>
      </rPr>
      <t xml:space="preserve">Hs-CRP </t>
    </r>
    <r>
      <rPr>
        <sz val="10"/>
        <color rgb="FFFF00FF"/>
        <rFont val="Century Gothic"/>
      </rPr>
      <t>[Female]</t>
    </r>
  </si>
  <si>
    <r>
      <rPr>
        <sz val="10"/>
        <color rgb="FF16365C"/>
        <rFont val="Century Gothic"/>
      </rPr>
      <t xml:space="preserve">PSA </t>
    </r>
    <r>
      <rPr>
        <sz val="10"/>
        <color rgb="FF0000FF"/>
        <rFont val="Century Gothic"/>
      </rPr>
      <t>[Male]</t>
    </r>
  </si>
  <si>
    <r>
      <rPr>
        <sz val="10"/>
        <color rgb="FF16365C"/>
        <rFont val="Century Gothic"/>
      </rPr>
      <t>DHEA-S</t>
    </r>
    <r>
      <rPr>
        <sz val="10"/>
        <color rgb="FF0000FF"/>
        <rFont val="Century Gothic"/>
      </rPr>
      <t xml:space="preserve"> [Male]</t>
    </r>
  </si>
  <si>
    <r>
      <rPr>
        <sz val="10"/>
        <color rgb="FF16365C"/>
        <rFont val="Century Gothic"/>
      </rPr>
      <t>DHEA-S</t>
    </r>
    <r>
      <rPr>
        <sz val="10"/>
        <color rgb="FFFF00FF"/>
        <rFont val="Century Gothic"/>
      </rPr>
      <t xml:space="preserve"> [Female]</t>
    </r>
  </si>
  <si>
    <r>
      <rPr>
        <sz val="10"/>
        <color rgb="FF16365C"/>
        <rFont val="Century Gothic"/>
      </rPr>
      <t>Estradiol</t>
    </r>
    <r>
      <rPr>
        <sz val="10"/>
        <color rgb="FF0000FF"/>
        <rFont val="Century Gothic"/>
      </rPr>
      <t xml:space="preserve"> [Male]</t>
    </r>
  </si>
  <si>
    <r>
      <rPr>
        <sz val="10"/>
        <color rgb="FF16365C"/>
        <rFont val="Century Gothic"/>
      </rPr>
      <t>Estradiol</t>
    </r>
    <r>
      <rPr>
        <sz val="10"/>
        <color rgb="FFFF00FF"/>
        <rFont val="Century Gothic"/>
      </rPr>
      <t xml:space="preserve"> [Female - Cycling]</t>
    </r>
  </si>
  <si>
    <r>
      <rPr>
        <sz val="10"/>
        <color rgb="FF16365C"/>
        <rFont val="Century Gothic"/>
      </rPr>
      <t>Estradiol</t>
    </r>
    <r>
      <rPr>
        <sz val="10"/>
        <color rgb="FFA64D79"/>
        <rFont val="Century Gothic"/>
      </rPr>
      <t xml:space="preserve"> [Female - Menopausal]</t>
    </r>
  </si>
  <si>
    <r>
      <rPr>
        <sz val="10"/>
        <color rgb="FF16365C"/>
        <rFont val="Century Gothic"/>
      </rPr>
      <t>Progesterone</t>
    </r>
    <r>
      <rPr>
        <sz val="10"/>
        <color rgb="FF0000FF"/>
        <rFont val="Century Gothic"/>
      </rPr>
      <t xml:space="preserve"> [Male]</t>
    </r>
  </si>
  <si>
    <r>
      <rPr>
        <sz val="10"/>
        <color rgb="FF16365C"/>
        <rFont val="Century Gothic"/>
      </rPr>
      <t>Progesterone</t>
    </r>
    <r>
      <rPr>
        <sz val="10"/>
        <color rgb="FFFF00FF"/>
        <rFont val="Century Gothic"/>
      </rPr>
      <t xml:space="preserve"> [Female - Cyling: Day 21]</t>
    </r>
  </si>
  <si>
    <r>
      <rPr>
        <sz val="10"/>
        <color rgb="FF16365C"/>
        <rFont val="Century Gothic"/>
      </rPr>
      <t xml:space="preserve">Progesterone </t>
    </r>
    <r>
      <rPr>
        <sz val="10"/>
        <color rgb="FFA64D79"/>
        <rFont val="Century Gothic"/>
      </rPr>
      <t>[Female - Menopausal]</t>
    </r>
  </si>
  <si>
    <r>
      <rPr>
        <sz val="10"/>
        <color rgb="FF16365C"/>
        <rFont val="Century Gothic"/>
      </rPr>
      <t xml:space="preserve">Testosterone (Free) </t>
    </r>
    <r>
      <rPr>
        <sz val="10"/>
        <color rgb="FF0000FF"/>
        <rFont val="Century Gothic"/>
      </rPr>
      <t>[Male]</t>
    </r>
  </si>
  <si>
    <r>
      <rPr>
        <sz val="10"/>
        <color rgb="FF16365C"/>
        <rFont val="Century Gothic"/>
      </rPr>
      <t xml:space="preserve">Testosterone (Free) </t>
    </r>
    <r>
      <rPr>
        <sz val="10"/>
        <color rgb="FFFF00FF"/>
        <rFont val="Century Gothic"/>
      </rPr>
      <t>[Female]</t>
    </r>
  </si>
  <si>
    <r>
      <rPr>
        <sz val="10"/>
        <color rgb="FF16365C"/>
        <rFont val="Century Gothic"/>
      </rPr>
      <t>SHBG</t>
    </r>
    <r>
      <rPr>
        <sz val="10"/>
        <color rgb="FF0000FF"/>
        <rFont val="Century Gothic"/>
      </rPr>
      <t xml:space="preserve"> [Male]</t>
    </r>
  </si>
  <si>
    <r>
      <rPr>
        <sz val="10"/>
        <color rgb="FF16365C"/>
        <rFont val="Century Gothic"/>
      </rPr>
      <t xml:space="preserve">SHBG </t>
    </r>
    <r>
      <rPr>
        <sz val="10"/>
        <color rgb="FFFF00FF"/>
        <rFont val="Century Gothic"/>
      </rPr>
      <t>[Female - Cyling]</t>
    </r>
  </si>
  <si>
    <r>
      <rPr>
        <sz val="10"/>
        <color rgb="FF16365C"/>
        <rFont val="Century Gothic"/>
      </rPr>
      <t>SHBG</t>
    </r>
    <r>
      <rPr>
        <sz val="10"/>
        <color rgb="FFA64D79"/>
        <rFont val="Century Gothic"/>
      </rPr>
      <t xml:space="preserve"> [Female - Menopausal]</t>
    </r>
  </si>
  <si>
    <t>C-peptide</t>
  </si>
  <si>
    <t>Glycomark</t>
  </si>
  <si>
    <t>Fructosamine</t>
  </si>
  <si>
    <t>Uric Acid [Male]</t>
  </si>
  <si>
    <t>Uric Acid [Female]</t>
  </si>
  <si>
    <t>AST (SGOT) [Male]</t>
  </si>
  <si>
    <t>AST (SGOT) [Female]</t>
  </si>
  <si>
    <t>ALT (SGPT) [Male]</t>
  </si>
  <si>
    <t>ALT (SGPT) [Female]</t>
  </si>
  <si>
    <t>RBC [Male]</t>
  </si>
  <si>
    <t>RBC [Female]</t>
  </si>
  <si>
    <t>Hemoglobin [Male]</t>
  </si>
  <si>
    <t>Hemoglobin [Female]</t>
  </si>
  <si>
    <t>Hematocrit [Male]</t>
  </si>
  <si>
    <t>Hematocrit [Female]</t>
  </si>
  <si>
    <t>UIBC</t>
  </si>
  <si>
    <t>Calcitriol</t>
  </si>
  <si>
    <t>Hs-CRP [Male]</t>
  </si>
  <si>
    <t>Hs-CRP [Female]</t>
  </si>
  <si>
    <t>Magnesium (Serum)</t>
  </si>
  <si>
    <t>Vitamin B12 (Serum)</t>
  </si>
  <si>
    <t>Zinc, Serum</t>
  </si>
  <si>
    <t>Copper, Serum</t>
  </si>
  <si>
    <t>Ceruloplasmin</t>
  </si>
  <si>
    <t>Sedimentation Rate</t>
  </si>
  <si>
    <t>Reticulcyte Count</t>
  </si>
  <si>
    <t>Selenium</t>
  </si>
  <si>
    <t>Hormones</t>
  </si>
  <si>
    <t>PSA [Male]</t>
  </si>
  <si>
    <t>DHEA-S [Male]</t>
  </si>
  <si>
    <t>DHEA-S [Female]</t>
  </si>
  <si>
    <t>Estradiol [Male]</t>
  </si>
  <si>
    <t>Estradiol [Female - Cycling]</t>
  </si>
  <si>
    <t>Estradiol [Female - Menopausal]</t>
  </si>
  <si>
    <t>Progesterone [Male]</t>
  </si>
  <si>
    <t>Progesterone [Female - Cyling: Day 21]</t>
  </si>
  <si>
    <t>Progesterone [Female - Menopausal]</t>
  </si>
  <si>
    <t>Testosterone (Free) [Male]</t>
  </si>
  <si>
    <t>Testosterone (Free) [Female]</t>
  </si>
  <si>
    <t>SHBG [Male]</t>
  </si>
  <si>
    <t>SHBG [Female - Cyling]</t>
  </si>
  <si>
    <t>SHBG [Female - Menopausal]</t>
  </si>
  <si>
    <t>What do we know for sure?</t>
  </si>
  <si>
    <t>78 - 86 mg/dL</t>
  </si>
  <si>
    <t>1 - 5 µIU/mL</t>
  </si>
  <si>
    <t>1.10-1.50 ng/ml</t>
  </si>
  <si>
    <t>4.7 - 5.3 %</t>
  </si>
  <si>
    <t>&gt;15</t>
  </si>
  <si>
    <t>190-228 µmol/L</t>
  </si>
  <si>
    <t>139 - 142 mmol/L</t>
  </si>
  <si>
    <t>4.1 - 4.3 mmol/L</t>
  </si>
  <si>
    <t>4.5 - 4.9 g/dL</t>
  </si>
  <si>
    <t>0.2 - 0.9 mg/dL</t>
  </si>
  <si>
    <t>60 - 80 IU/L</t>
  </si>
  <si>
    <t>10 - 20 IU/L</t>
  </si>
  <si>
    <t>10 - 25 IU/L</t>
  </si>
  <si>
    <t>131-395</t>
  </si>
  <si>
    <t>70 - 100 ng/mL</t>
  </si>
  <si>
    <t>45-60 ng/mL</t>
  </si>
  <si>
    <t>Compare with Vit D</t>
  </si>
  <si>
    <t>6.0 - 7.5 umol/L</t>
  </si>
  <si>
    <t>2.1 - 2.3</t>
  </si>
  <si>
    <t>800-900 pg/mL</t>
  </si>
  <si>
    <t>90-135</t>
  </si>
  <si>
    <t>70-110</t>
  </si>
  <si>
    <t>28-32</t>
  </si>
  <si>
    <t>&lt;6</t>
  </si>
  <si>
    <t>0.6-1.0</t>
  </si>
  <si>
    <t>99-124</t>
  </si>
  <si>
    <t xml:space="preserve">Client Name: </t>
  </si>
  <si>
    <t xml:space="preserve">Test Date: </t>
  </si>
  <si>
    <t>Analysis</t>
  </si>
  <si>
    <t>80 - 100 mg/dL</t>
  </si>
  <si>
    <r>
      <rPr>
        <sz val="8"/>
        <color rgb="FF17365D"/>
        <rFont val="Calibri"/>
        <family val="2"/>
      </rPr>
      <t>5.0 - 7.5 x10</t>
    </r>
    <r>
      <rPr>
        <vertAlign val="superscript"/>
        <sz val="8"/>
        <color rgb="FF17365D"/>
        <rFont val="Calibri"/>
        <family val="2"/>
      </rPr>
      <t>3</t>
    </r>
    <r>
      <rPr>
        <sz val="8"/>
        <color rgb="FF17365D"/>
        <rFont val="Calibri"/>
        <family val="2"/>
      </rPr>
      <t>/µL</t>
    </r>
  </si>
  <si>
    <r>
      <rPr>
        <sz val="8"/>
        <color rgb="FF17365D"/>
        <rFont val="Calibri"/>
        <family val="2"/>
      </rPr>
      <t>4.2 - 4.9 x10</t>
    </r>
    <r>
      <rPr>
        <vertAlign val="superscript"/>
        <sz val="8"/>
        <color rgb="FF17365D"/>
        <rFont val="Calibri"/>
        <family val="2"/>
      </rPr>
      <t>6</t>
    </r>
    <r>
      <rPr>
        <sz val="8"/>
        <color rgb="FF17365D"/>
        <rFont val="Calibri"/>
        <family val="2"/>
      </rPr>
      <t>/µL</t>
    </r>
  </si>
  <si>
    <r>
      <rPr>
        <sz val="8"/>
        <color rgb="FF17365D"/>
        <rFont val="Calibri"/>
        <family val="2"/>
      </rPr>
      <t>3.9 - 4.5 x10</t>
    </r>
    <r>
      <rPr>
        <vertAlign val="superscript"/>
        <sz val="8"/>
        <color rgb="FF17365D"/>
        <rFont val="Calibri"/>
        <family val="2"/>
      </rPr>
      <t>6</t>
    </r>
    <r>
      <rPr>
        <sz val="8"/>
        <color rgb="FF17365D"/>
        <rFont val="Calibri"/>
        <family val="2"/>
      </rPr>
      <t>/µL</t>
    </r>
  </si>
  <si>
    <t>14.0 - 15.0 g/dL</t>
  </si>
  <si>
    <t>40 - 48%</t>
  </si>
  <si>
    <r>
      <rPr>
        <sz val="8"/>
        <color rgb="FF17365D"/>
        <rFont val="Calibri"/>
        <family val="2"/>
      </rPr>
      <t>150 - 385 x10</t>
    </r>
    <r>
      <rPr>
        <vertAlign val="superscript"/>
        <sz val="8"/>
        <color rgb="FF17365D"/>
        <rFont val="Calibri"/>
        <family val="2"/>
      </rPr>
      <t>3</t>
    </r>
    <r>
      <rPr>
        <sz val="8"/>
        <color rgb="FF17365D"/>
        <rFont val="Calibri"/>
        <family val="2"/>
      </rPr>
      <t>/µL</t>
    </r>
  </si>
  <si>
    <t>0.5 - 2.0 µIU/mL</t>
  </si>
  <si>
    <t>Serum Magnesium</t>
  </si>
  <si>
    <t>Symptoms &amp; Complaints</t>
  </si>
  <si>
    <t>1 ft - Individual Marker Patterns</t>
  </si>
  <si>
    <t xml:space="preserve">Functional Blood Chemistry Analysis </t>
  </si>
  <si>
    <t>Assessment Questions</t>
  </si>
  <si>
    <t>What is the gender of the patient? A number of elements have different optimal ranges based on the gender of the patient.</t>
  </si>
  <si>
    <t>What elements are outside the normal reference range?</t>
  </si>
  <si>
    <t>Is there any evidence of dehydration that might alter the interpretation?</t>
  </si>
  <si>
    <t>Is there any evidence of hypochlorhydria in this blood test? Gastric inflammation?</t>
  </si>
  <si>
    <t>How is the protein digestion?</t>
  </si>
  <si>
    <t>Is there an anemia in this patient? If so what mineral or nutrient is deficient?</t>
  </si>
  <si>
    <t>Is there liver/gallbladder dysfunction? If so, where is it?</t>
  </si>
  <si>
    <t>How is this patient regulating their sugar levels? Any sign of metabolic syndrome?</t>
  </si>
  <si>
    <t>Adrenal health?</t>
  </si>
  <si>
    <t>Internal or external stressors?</t>
  </si>
  <si>
    <t>Trauma on timeline?</t>
  </si>
  <si>
    <t>How is the fat metabolism in this patient?</t>
  </si>
  <si>
    <t>Any sign of oxidative stress?</t>
  </si>
  <si>
    <t>Any kidney dysfunction?</t>
  </si>
  <si>
    <t>Immune insufficiency?</t>
  </si>
  <si>
    <t>Mitochondrial dysfunction signs?</t>
  </si>
  <si>
    <t>Genetics?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</si>
</sst>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50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0"/>
      <color rgb="FF000000"/>
      <name val="Arial"/>
    </font>
    <font>
      <b/>
      <sz val="11"/>
      <color theme="1"/>
      <name val="Calibri"/>
    </font>
    <font>
      <sz val="8"/>
      <color theme="1"/>
      <name val="Calibri"/>
    </font>
    <font>
      <b/>
      <sz val="10"/>
      <color rgb="FF16365C"/>
      <name val="Century Gothic"/>
    </font>
    <font>
      <sz val="11"/>
      <name val="Arial"/>
    </font>
    <font>
      <sz val="10"/>
      <color theme="1"/>
      <name val="Arial"/>
    </font>
    <font>
      <sz val="10"/>
      <color rgb="FF16365C"/>
      <name val="Century Gothic"/>
    </font>
    <font>
      <b/>
      <sz val="10"/>
      <color rgb="FF0000FF"/>
      <name val="Arial"/>
    </font>
    <font>
      <b/>
      <sz val="10"/>
      <color rgb="FF0070C0"/>
      <name val="Arial"/>
    </font>
    <font>
      <b/>
      <sz val="10"/>
      <color rgb="FFFF0000"/>
      <name val="Arial"/>
    </font>
    <font>
      <sz val="10"/>
      <color rgb="FFFF0000"/>
      <name val="Arial"/>
    </font>
    <font>
      <sz val="10"/>
      <color rgb="FF0000FF"/>
      <name val="Arial"/>
    </font>
    <font>
      <b/>
      <sz val="10"/>
      <color theme="1"/>
      <name val="Arial"/>
    </font>
    <font>
      <u/>
      <sz val="11"/>
      <color theme="10"/>
      <name val="Arial"/>
    </font>
    <font>
      <i/>
      <sz val="9"/>
      <color theme="1"/>
      <name val="Arial"/>
    </font>
    <font>
      <i/>
      <sz val="9"/>
      <color rgb="FF1155CC"/>
      <name val="Inconsolata"/>
    </font>
    <font>
      <sz val="10"/>
      <color rgb="FF0000FF"/>
      <name val="Century Gothic"/>
    </font>
    <font>
      <sz val="10"/>
      <color rgb="FFFF00FF"/>
      <name val="Century Gothic"/>
    </font>
    <font>
      <sz val="10"/>
      <color rgb="FFA64D79"/>
      <name val="Century Gothic"/>
    </font>
    <font>
      <b/>
      <sz val="10"/>
      <color rgb="FF16365C"/>
      <name val="Century Gothic"/>
      <family val="2"/>
    </font>
    <font>
      <sz val="10"/>
      <color rgb="FF16365C"/>
      <name val="Century Gothic"/>
      <family val="2"/>
    </font>
    <font>
      <sz val="10"/>
      <name val="Century Gothic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rgb="FF17365D"/>
      <name val="Century Gothic"/>
      <family val="2"/>
    </font>
    <font>
      <b/>
      <sz val="10"/>
      <color rgb="FF0000FF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sz val="11"/>
      <color theme="1"/>
      <name val="Calibri"/>
      <family val="2"/>
    </font>
    <font>
      <sz val="10"/>
      <color theme="1"/>
      <name val="Century Gothic"/>
      <family val="2"/>
    </font>
    <font>
      <b/>
      <sz val="14"/>
      <color rgb="FF17365D"/>
      <name val="Calibri"/>
      <family val="2"/>
    </font>
    <font>
      <sz val="10"/>
      <color rgb="FF17365D"/>
      <name val="Calibri"/>
      <family val="2"/>
    </font>
    <font>
      <b/>
      <sz val="10"/>
      <color rgb="FF17365D"/>
      <name val="Calibri"/>
      <family val="2"/>
    </font>
    <font>
      <b/>
      <u/>
      <sz val="8"/>
      <color rgb="FF0070C0"/>
      <name val="Calibri"/>
      <family val="2"/>
    </font>
    <font>
      <b/>
      <sz val="8"/>
      <color rgb="FF17365D"/>
      <name val="Calibri"/>
      <family val="2"/>
    </font>
    <font>
      <sz val="8"/>
      <color rgb="FF17365D"/>
      <name val="Calibri"/>
      <family val="2"/>
    </font>
    <font>
      <vertAlign val="superscript"/>
      <sz val="8"/>
      <color rgb="FF17365D"/>
      <name val="Calibri"/>
      <family val="2"/>
    </font>
    <font>
      <sz val="8"/>
      <name val="Calibri"/>
      <family val="2"/>
    </font>
    <font>
      <u/>
      <sz val="8"/>
      <color rgb="FF17365D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ajor"/>
    </font>
    <font>
      <sz val="11"/>
      <color theme="1"/>
      <name val="Arial"/>
      <family val="2"/>
    </font>
    <font>
      <b/>
      <sz val="14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C5D9F1"/>
        <bgColor rgb="FFC5D9F1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D9F0"/>
        <bgColor rgb="FFC6D9F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CCCC"/>
        <bgColor indexed="64"/>
      </patternFill>
    </fill>
  </fills>
  <borders count="2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3">
    <xf numFmtId="0" fontId="0" fillId="0" borderId="0"/>
    <xf numFmtId="0" fontId="1" fillId="0" borderId="2"/>
    <xf numFmtId="0" fontId="28" fillId="0" borderId="2"/>
  </cellStyleXfs>
  <cellXfs count="18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8" fillId="0" borderId="8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8" fillId="0" borderId="9" xfId="0" applyFont="1" applyBorder="1" applyAlignment="1">
      <alignment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wrapText="1"/>
    </xf>
    <xf numFmtId="17" fontId="6" fillId="0" borderId="14" xfId="0" applyNumberFormat="1" applyFont="1" applyBorder="1" applyAlignment="1">
      <alignment horizontal="center" wrapText="1"/>
    </xf>
    <xf numFmtId="17" fontId="6" fillId="0" borderId="12" xfId="0" applyNumberFormat="1" applyFont="1" applyBorder="1" applyAlignment="1">
      <alignment horizontal="center" wrapText="1"/>
    </xf>
    <xf numFmtId="0" fontId="8" fillId="0" borderId="12" xfId="0" applyFont="1" applyBorder="1" applyAlignment="1">
      <alignment wrapText="1"/>
    </xf>
    <xf numFmtId="0" fontId="6" fillId="4" borderId="13" xfId="0" applyFont="1" applyFill="1" applyBorder="1" applyAlignment="1">
      <alignment wrapText="1"/>
    </xf>
    <xf numFmtId="0" fontId="6" fillId="4" borderId="12" xfId="0" applyFont="1" applyFill="1" applyBorder="1" applyAlignment="1">
      <alignment horizontal="center" wrapText="1"/>
    </xf>
    <xf numFmtId="0" fontId="9" fillId="0" borderId="13" xfId="0" applyFont="1" applyBorder="1" applyAlignment="1">
      <alignment wrapText="1"/>
    </xf>
    <xf numFmtId="0" fontId="8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16" fontId="9" fillId="0" borderId="12" xfId="0" applyNumberFormat="1" applyFont="1" applyBorder="1" applyAlignment="1">
      <alignment horizontal="center" wrapText="1"/>
    </xf>
    <xf numFmtId="0" fontId="8" fillId="5" borderId="12" xfId="0" applyFont="1" applyFill="1" applyBorder="1" applyAlignment="1">
      <alignment wrapText="1"/>
    </xf>
    <xf numFmtId="0" fontId="12" fillId="0" borderId="12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2" fillId="3" borderId="2" xfId="0" applyFont="1" applyFill="1" applyBorder="1"/>
    <xf numFmtId="9" fontId="8" fillId="0" borderId="12" xfId="0" applyNumberFormat="1" applyFont="1" applyBorder="1" applyAlignment="1">
      <alignment horizontal="center" wrapText="1"/>
    </xf>
    <xf numFmtId="9" fontId="12" fillId="0" borderId="12" xfId="0" applyNumberFormat="1" applyFont="1" applyBorder="1" applyAlignment="1">
      <alignment horizontal="center" wrapText="1"/>
    </xf>
    <xf numFmtId="9" fontId="13" fillId="0" borderId="12" xfId="0" applyNumberFormat="1" applyFont="1" applyBorder="1" applyAlignment="1">
      <alignment horizontal="center" wrapText="1"/>
    </xf>
    <xf numFmtId="9" fontId="3" fillId="0" borderId="12" xfId="0" applyNumberFormat="1" applyFont="1" applyBorder="1" applyAlignment="1">
      <alignment horizontal="center" wrapText="1"/>
    </xf>
    <xf numFmtId="9" fontId="15" fillId="0" borderId="12" xfId="0" applyNumberFormat="1" applyFont="1" applyBorder="1" applyAlignment="1">
      <alignment horizontal="center" wrapText="1"/>
    </xf>
    <xf numFmtId="0" fontId="9" fillId="0" borderId="15" xfId="0" applyFont="1" applyBorder="1" applyAlignment="1">
      <alignment vertical="center"/>
    </xf>
    <xf numFmtId="0" fontId="16" fillId="0" borderId="13" xfId="0" applyFont="1" applyBorder="1" applyAlignment="1">
      <alignment wrapText="1"/>
    </xf>
    <xf numFmtId="0" fontId="17" fillId="6" borderId="1" xfId="0" applyFont="1" applyFill="1" applyBorder="1" applyAlignment="1">
      <alignment wrapText="1"/>
    </xf>
    <xf numFmtId="0" fontId="8" fillId="6" borderId="1" xfId="0" applyFont="1" applyFill="1" applyBorder="1" applyAlignment="1">
      <alignment wrapText="1"/>
    </xf>
    <xf numFmtId="0" fontId="18" fillId="6" borderId="1" xfId="0" applyFont="1" applyFill="1" applyBorder="1" applyAlignment="1">
      <alignment horizontal="right" wrapText="1"/>
    </xf>
    <xf numFmtId="0" fontId="18" fillId="6" borderId="16" xfId="0" applyFont="1" applyFill="1" applyBorder="1" applyAlignment="1">
      <alignment horizontal="right" wrapText="1"/>
    </xf>
    <xf numFmtId="0" fontId="17" fillId="6" borderId="1" xfId="0" applyFont="1" applyFill="1" applyBorder="1" applyAlignment="1">
      <alignment horizontal="center" wrapText="1"/>
    </xf>
    <xf numFmtId="0" fontId="22" fillId="4" borderId="17" xfId="0" applyFont="1" applyFill="1" applyBorder="1" applyAlignment="1">
      <alignment wrapText="1"/>
    </xf>
    <xf numFmtId="0" fontId="23" fillId="0" borderId="17" xfId="0" applyFont="1" applyBorder="1" applyAlignment="1">
      <alignment wrapText="1"/>
    </xf>
    <xf numFmtId="0" fontId="24" fillId="0" borderId="17" xfId="0" applyFont="1" applyBorder="1" applyAlignment="1">
      <alignment wrapText="1"/>
    </xf>
    <xf numFmtId="0" fontId="24" fillId="7" borderId="17" xfId="0" applyFont="1" applyFill="1" applyBorder="1" applyAlignment="1">
      <alignment wrapText="1"/>
    </xf>
    <xf numFmtId="0" fontId="25" fillId="0" borderId="17" xfId="0" applyFont="1" applyBorder="1" applyAlignment="1">
      <alignment wrapText="1"/>
    </xf>
    <xf numFmtId="0" fontId="24" fillId="8" borderId="17" xfId="0" applyFont="1" applyFill="1" applyBorder="1" applyAlignment="1">
      <alignment wrapText="1"/>
    </xf>
    <xf numFmtId="0" fontId="25" fillId="0" borderId="20" xfId="1" applyFont="1" applyBorder="1" applyAlignment="1">
      <alignment wrapText="1"/>
    </xf>
    <xf numFmtId="0" fontId="25" fillId="3" borderId="1" xfId="1" applyFont="1" applyFill="1" applyBorder="1" applyAlignment="1">
      <alignment wrapText="1"/>
    </xf>
    <xf numFmtId="0" fontId="25" fillId="0" borderId="1" xfId="1" applyFont="1" applyBorder="1" applyAlignment="1">
      <alignment wrapText="1"/>
    </xf>
    <xf numFmtId="0" fontId="1" fillId="0" borderId="2" xfId="1"/>
    <xf numFmtId="0" fontId="25" fillId="0" borderId="17" xfId="1" applyFont="1" applyBorder="1" applyAlignment="1">
      <alignment wrapText="1"/>
    </xf>
    <xf numFmtId="0" fontId="22" fillId="0" borderId="17" xfId="1" applyFont="1" applyBorder="1" applyAlignment="1">
      <alignment horizontal="center" wrapText="1"/>
    </xf>
    <xf numFmtId="0" fontId="25" fillId="3" borderId="7" xfId="1" applyFont="1" applyFill="1" applyBorder="1" applyAlignment="1">
      <alignment wrapText="1"/>
    </xf>
    <xf numFmtId="17" fontId="22" fillId="0" borderId="17" xfId="1" applyNumberFormat="1" applyFont="1" applyBorder="1" applyAlignment="1">
      <alignment horizontal="center" wrapText="1"/>
    </xf>
    <xf numFmtId="0" fontId="22" fillId="4" borderId="17" xfId="1" applyFont="1" applyFill="1" applyBorder="1" applyAlignment="1">
      <alignment wrapText="1"/>
    </xf>
    <xf numFmtId="0" fontId="22" fillId="4" borderId="17" xfId="1" applyFont="1" applyFill="1" applyBorder="1" applyAlignment="1">
      <alignment horizontal="center" wrapText="1"/>
    </xf>
    <xf numFmtId="0" fontId="23" fillId="0" borderId="17" xfId="1" applyFont="1" applyBorder="1" applyAlignment="1">
      <alignment wrapText="1"/>
    </xf>
    <xf numFmtId="0" fontId="25" fillId="0" borderId="17" xfId="1" applyFont="1" applyBorder="1" applyAlignment="1">
      <alignment horizontal="center" wrapText="1"/>
    </xf>
    <xf numFmtId="0" fontId="27" fillId="0" borderId="17" xfId="1" applyFont="1" applyBorder="1" applyAlignment="1">
      <alignment horizontal="center" wrapText="1"/>
    </xf>
    <xf numFmtId="2" fontId="29" fillId="0" borderId="5" xfId="2" applyNumberFormat="1" applyFont="1" applyBorder="1" applyAlignment="1">
      <alignment horizontal="center" vertical="center"/>
    </xf>
    <xf numFmtId="0" fontId="24" fillId="0" borderId="17" xfId="1" applyFont="1" applyBorder="1" applyAlignment="1">
      <alignment wrapText="1"/>
    </xf>
    <xf numFmtId="0" fontId="24" fillId="7" borderId="17" xfId="1" applyFont="1" applyFill="1" applyBorder="1" applyAlignment="1">
      <alignment wrapText="1"/>
    </xf>
    <xf numFmtId="0" fontId="30" fillId="0" borderId="17" xfId="1" applyFont="1" applyBorder="1" applyAlignment="1">
      <alignment horizontal="center" wrapText="1"/>
    </xf>
    <xf numFmtId="49" fontId="29" fillId="0" borderId="5" xfId="2" applyNumberFormat="1" applyFont="1" applyBorder="1" applyAlignment="1">
      <alignment horizontal="center" vertical="center"/>
    </xf>
    <xf numFmtId="0" fontId="31" fillId="0" borderId="17" xfId="1" applyFont="1" applyBorder="1" applyAlignment="1">
      <alignment horizontal="center" wrapText="1"/>
    </xf>
    <xf numFmtId="0" fontId="25" fillId="5" borderId="17" xfId="1" applyFont="1" applyFill="1" applyBorder="1" applyAlignment="1">
      <alignment wrapText="1"/>
    </xf>
    <xf numFmtId="0" fontId="32" fillId="0" borderId="17" xfId="1" applyFont="1" applyBorder="1" applyAlignment="1">
      <alignment horizontal="center" wrapText="1"/>
    </xf>
    <xf numFmtId="2" fontId="29" fillId="0" borderId="21" xfId="2" applyNumberFormat="1" applyFont="1" applyBorder="1" applyAlignment="1">
      <alignment horizontal="center" vertical="center"/>
    </xf>
    <xf numFmtId="2" fontId="29" fillId="0" borderId="17" xfId="2" applyNumberFormat="1" applyFont="1" applyBorder="1" applyAlignment="1">
      <alignment horizontal="center" vertical="center"/>
    </xf>
    <xf numFmtId="0" fontId="33" fillId="0" borderId="17" xfId="1" applyFont="1" applyBorder="1" applyAlignment="1">
      <alignment horizontal="center" wrapText="1"/>
    </xf>
    <xf numFmtId="0" fontId="23" fillId="0" borderId="17" xfId="1" applyFont="1" applyBorder="1" applyAlignment="1">
      <alignment horizontal="center" wrapText="1"/>
    </xf>
    <xf numFmtId="0" fontId="34" fillId="0" borderId="17" xfId="1" applyFont="1" applyBorder="1" applyAlignment="1">
      <alignment horizontal="center" wrapText="1"/>
    </xf>
    <xf numFmtId="0" fontId="35" fillId="3" borderId="2" xfId="1" applyFont="1" applyFill="1"/>
    <xf numFmtId="9" fontId="25" fillId="0" borderId="17" xfId="1" applyNumberFormat="1" applyFont="1" applyBorder="1" applyAlignment="1">
      <alignment horizontal="center" wrapText="1"/>
    </xf>
    <xf numFmtId="9" fontId="32" fillId="0" borderId="17" xfId="1" applyNumberFormat="1" applyFont="1" applyBorder="1" applyAlignment="1">
      <alignment horizontal="center" wrapText="1"/>
    </xf>
    <xf numFmtId="9" fontId="33" fillId="0" borderId="17" xfId="1" applyNumberFormat="1" applyFont="1" applyBorder="1" applyAlignment="1">
      <alignment horizontal="center" wrapText="1"/>
    </xf>
    <xf numFmtId="0" fontId="23" fillId="0" borderId="17" xfId="1" applyFont="1" applyBorder="1" applyAlignment="1">
      <alignment horizontal="left" wrapText="1"/>
    </xf>
    <xf numFmtId="0" fontId="23" fillId="0" borderId="17" xfId="1" applyFont="1" applyBorder="1" applyAlignment="1">
      <alignment vertical="center"/>
    </xf>
    <xf numFmtId="0" fontId="25" fillId="9" borderId="17" xfId="1" applyFont="1" applyFill="1" applyBorder="1" applyAlignment="1">
      <alignment wrapText="1"/>
    </xf>
    <xf numFmtId="0" fontId="25" fillId="9" borderId="17" xfId="1" applyFont="1" applyFill="1" applyBorder="1" applyAlignment="1">
      <alignment horizontal="center" wrapText="1"/>
    </xf>
    <xf numFmtId="0" fontId="1" fillId="0" borderId="17" xfId="1" applyBorder="1"/>
    <xf numFmtId="0" fontId="36" fillId="0" borderId="17" xfId="1" applyFont="1" applyBorder="1" applyAlignment="1">
      <alignment horizontal="center"/>
    </xf>
    <xf numFmtId="0" fontId="24" fillId="8" borderId="17" xfId="1" applyFont="1" applyFill="1" applyBorder="1" applyAlignment="1">
      <alignment wrapText="1"/>
    </xf>
    <xf numFmtId="0" fontId="24" fillId="8" borderId="17" xfId="1" applyFont="1" applyFill="1" applyBorder="1" applyAlignment="1">
      <alignment vertical="center"/>
    </xf>
    <xf numFmtId="0" fontId="24" fillId="7" borderId="17" xfId="1" applyFont="1" applyFill="1" applyBorder="1" applyAlignment="1">
      <alignment vertical="center"/>
    </xf>
    <xf numFmtId="0" fontId="25" fillId="0" borderId="22" xfId="1" applyFont="1" applyBorder="1" applyAlignment="1">
      <alignment wrapText="1"/>
    </xf>
    <xf numFmtId="0" fontId="28" fillId="0" borderId="2" xfId="2"/>
    <xf numFmtId="0" fontId="38" fillId="0" borderId="2" xfId="2" applyFont="1" applyAlignment="1">
      <alignment vertical="center" wrapText="1"/>
    </xf>
    <xf numFmtId="0" fontId="39" fillId="2" borderId="2" xfId="2" applyFont="1" applyFill="1" applyAlignment="1">
      <alignment horizontal="center" vertical="center" wrapText="1"/>
    </xf>
    <xf numFmtId="0" fontId="39" fillId="2" borderId="2" xfId="2" applyFont="1" applyFill="1" applyAlignment="1">
      <alignment horizontal="left" vertical="center" wrapText="1"/>
    </xf>
    <xf numFmtId="0" fontId="41" fillId="0" borderId="2" xfId="2" applyFont="1" applyAlignment="1">
      <alignment horizontal="left"/>
    </xf>
    <xf numFmtId="0" fontId="41" fillId="0" borderId="2" xfId="2" applyFont="1" applyAlignment="1">
      <alignment horizontal="center"/>
    </xf>
    <xf numFmtId="164" fontId="41" fillId="0" borderId="2" xfId="2" applyNumberFormat="1" applyFont="1" applyAlignment="1">
      <alignment horizontal="left"/>
    </xf>
    <xf numFmtId="0" fontId="42" fillId="0" borderId="2" xfId="2" applyFont="1" applyAlignment="1">
      <alignment horizontal="center"/>
    </xf>
    <xf numFmtId="0" fontId="41" fillId="10" borderId="4" xfId="2" applyFont="1" applyFill="1" applyBorder="1" applyAlignment="1">
      <alignment horizontal="left" vertical="center" wrapText="1"/>
    </xf>
    <xf numFmtId="4" fontId="41" fillId="10" borderId="4" xfId="2" applyNumberFormat="1" applyFont="1" applyFill="1" applyBorder="1" applyAlignment="1">
      <alignment horizontal="center" vertical="center" wrapText="1"/>
    </xf>
    <xf numFmtId="2" fontId="41" fillId="10" borderId="4" xfId="2" applyNumberFormat="1" applyFont="1" applyFill="1" applyBorder="1" applyAlignment="1">
      <alignment horizontal="center" vertical="center" wrapText="1"/>
    </xf>
    <xf numFmtId="2" fontId="41" fillId="10" borderId="23" xfId="2" applyNumberFormat="1" applyFont="1" applyFill="1" applyBorder="1" applyAlignment="1">
      <alignment horizontal="center" vertical="center" wrapText="1"/>
    </xf>
    <xf numFmtId="0" fontId="38" fillId="0" borderId="2" xfId="2" applyFont="1"/>
    <xf numFmtId="0" fontId="42" fillId="0" borderId="4" xfId="2" applyFont="1" applyBorder="1" applyAlignment="1">
      <alignment vertical="center" wrapText="1"/>
    </xf>
    <xf numFmtId="4" fontId="42" fillId="0" borderId="4" xfId="2" applyNumberFormat="1" applyFont="1" applyBorder="1" applyAlignment="1">
      <alignment horizontal="center" vertical="center"/>
    </xf>
    <xf numFmtId="2" fontId="42" fillId="0" borderId="4" xfId="2" applyNumberFormat="1" applyFont="1" applyBorder="1" applyAlignment="1">
      <alignment horizontal="center" vertical="center"/>
    </xf>
    <xf numFmtId="2" fontId="42" fillId="0" borderId="5" xfId="2" applyNumberFormat="1" applyFont="1" applyBorder="1" applyAlignment="1">
      <alignment horizontal="center" vertical="center"/>
    </xf>
    <xf numFmtId="0" fontId="38" fillId="0" borderId="3" xfId="2" applyFont="1" applyBorder="1" applyAlignment="1">
      <alignment vertical="center" wrapText="1"/>
    </xf>
    <xf numFmtId="0" fontId="38" fillId="0" borderId="3" xfId="2" applyFont="1" applyBorder="1"/>
    <xf numFmtId="0" fontId="38" fillId="0" borderId="2" xfId="2" applyFont="1" applyAlignment="1">
      <alignment vertical="center"/>
    </xf>
    <xf numFmtId="49" fontId="42" fillId="0" borderId="5" xfId="2" applyNumberFormat="1" applyFont="1" applyBorder="1" applyAlignment="1">
      <alignment horizontal="center" vertical="center"/>
    </xf>
    <xf numFmtId="0" fontId="42" fillId="0" borderId="23" xfId="2" applyFont="1" applyBorder="1" applyAlignment="1">
      <alignment vertical="center" wrapText="1"/>
    </xf>
    <xf numFmtId="4" fontId="42" fillId="0" borderId="23" xfId="2" applyNumberFormat="1" applyFont="1" applyBorder="1" applyAlignment="1">
      <alignment horizontal="center" vertical="center"/>
    </xf>
    <xf numFmtId="2" fontId="42" fillId="0" borderId="23" xfId="2" applyNumberFormat="1" applyFont="1" applyBorder="1" applyAlignment="1">
      <alignment horizontal="center" vertical="center"/>
    </xf>
    <xf numFmtId="2" fontId="42" fillId="0" borderId="21" xfId="2" applyNumberFormat="1" applyFont="1" applyBorder="1" applyAlignment="1">
      <alignment horizontal="center" vertical="center"/>
    </xf>
    <xf numFmtId="0" fontId="42" fillId="0" borderId="17" xfId="2" applyFont="1" applyBorder="1" applyAlignment="1">
      <alignment vertical="center" wrapText="1"/>
    </xf>
    <xf numFmtId="4" fontId="42" fillId="0" borderId="17" xfId="2" applyNumberFormat="1" applyFont="1" applyBorder="1" applyAlignment="1">
      <alignment horizontal="center" vertical="center"/>
    </xf>
    <xf numFmtId="2" fontId="42" fillId="0" borderId="17" xfId="2" applyNumberFormat="1" applyFont="1" applyBorder="1" applyAlignment="1">
      <alignment horizontal="center" vertical="center"/>
    </xf>
    <xf numFmtId="0" fontId="38" fillId="0" borderId="24" xfId="2" applyFont="1" applyBorder="1"/>
    <xf numFmtId="0" fontId="42" fillId="0" borderId="2" xfId="2" applyFont="1" applyAlignment="1">
      <alignment vertical="center" wrapText="1"/>
    </xf>
    <xf numFmtId="4" fontId="42" fillId="0" borderId="2" xfId="2" applyNumberFormat="1" applyFont="1" applyAlignment="1">
      <alignment horizontal="center" vertical="center"/>
    </xf>
    <xf numFmtId="2" fontId="42" fillId="0" borderId="2" xfId="2" applyNumberFormat="1" applyFont="1" applyAlignment="1">
      <alignment horizontal="center" vertical="center"/>
    </xf>
    <xf numFmtId="0" fontId="42" fillId="0" borderId="2" xfId="2" applyFont="1" applyAlignment="1">
      <alignment horizontal="center" vertical="center"/>
    </xf>
    <xf numFmtId="2" fontId="41" fillId="10" borderId="5" xfId="2" applyNumberFormat="1" applyFont="1" applyFill="1" applyBorder="1" applyAlignment="1">
      <alignment horizontal="center" vertical="center" wrapText="1"/>
    </xf>
    <xf numFmtId="49" fontId="42" fillId="0" borderId="2" xfId="2" applyNumberFormat="1" applyFont="1" applyAlignment="1">
      <alignment horizontal="center" vertical="center"/>
    </xf>
    <xf numFmtId="0" fontId="44" fillId="0" borderId="4" xfId="2" applyFont="1" applyBorder="1" applyAlignment="1">
      <alignment vertical="center" wrapText="1"/>
    </xf>
    <xf numFmtId="0" fontId="42" fillId="0" borderId="5" xfId="2" applyFont="1" applyBorder="1" applyAlignment="1">
      <alignment horizontal="center" vertical="center"/>
    </xf>
    <xf numFmtId="0" fontId="45" fillId="0" borderId="4" xfId="2" applyFont="1" applyBorder="1" applyAlignment="1">
      <alignment vertical="center" wrapText="1"/>
    </xf>
    <xf numFmtId="0" fontId="45" fillId="0" borderId="2" xfId="2" applyFont="1" applyAlignment="1">
      <alignment vertical="center" wrapText="1"/>
    </xf>
    <xf numFmtId="0" fontId="41" fillId="11" borderId="4" xfId="2" applyFont="1" applyFill="1" applyBorder="1" applyAlignment="1">
      <alignment vertical="center" wrapText="1"/>
    </xf>
    <xf numFmtId="4" fontId="41" fillId="11" borderId="4" xfId="2" applyNumberFormat="1" applyFont="1" applyFill="1" applyBorder="1" applyAlignment="1">
      <alignment horizontal="center" vertical="center"/>
    </xf>
    <xf numFmtId="2" fontId="41" fillId="11" borderId="4" xfId="2" applyNumberFormat="1" applyFont="1" applyFill="1" applyBorder="1" applyAlignment="1">
      <alignment horizontal="center" vertical="center"/>
    </xf>
    <xf numFmtId="2" fontId="41" fillId="11" borderId="5" xfId="2" applyNumberFormat="1" applyFont="1" applyFill="1" applyBorder="1" applyAlignment="1">
      <alignment horizontal="center" vertical="center"/>
    </xf>
    <xf numFmtId="0" fontId="38" fillId="0" borderId="25" xfId="2" applyFont="1" applyBorder="1"/>
    <xf numFmtId="0" fontId="42" fillId="0" borderId="17" xfId="2" applyFont="1" applyBorder="1" applyAlignment="1">
      <alignment horizontal="center"/>
    </xf>
    <xf numFmtId="0" fontId="38" fillId="0" borderId="17" xfId="2" applyFont="1" applyBorder="1"/>
    <xf numFmtId="0" fontId="42" fillId="0" borderId="17" xfId="2" applyFont="1" applyBorder="1"/>
    <xf numFmtId="49" fontId="42" fillId="0" borderId="17" xfId="2" applyNumberFormat="1" applyFont="1" applyBorder="1" applyAlignment="1">
      <alignment vertical="center" wrapText="1"/>
    </xf>
    <xf numFmtId="49" fontId="42" fillId="0" borderId="17" xfId="2" applyNumberFormat="1" applyFont="1" applyBorder="1" applyAlignment="1">
      <alignment horizontal="center" vertical="center"/>
    </xf>
    <xf numFmtId="49" fontId="42" fillId="0" borderId="2" xfId="2" applyNumberFormat="1" applyFont="1" applyAlignment="1">
      <alignment vertical="center" wrapText="1"/>
    </xf>
    <xf numFmtId="0" fontId="42" fillId="0" borderId="26" xfId="2" applyFont="1" applyBorder="1" applyAlignment="1">
      <alignment vertical="center" wrapText="1"/>
    </xf>
    <xf numFmtId="0" fontId="42" fillId="0" borderId="26" xfId="2" applyFont="1" applyBorder="1" applyAlignment="1">
      <alignment horizontal="center" vertical="center"/>
    </xf>
    <xf numFmtId="4" fontId="42" fillId="0" borderId="26" xfId="2" applyNumberFormat="1" applyFont="1" applyBorder="1" applyAlignment="1">
      <alignment horizontal="center" vertical="center"/>
    </xf>
    <xf numFmtId="2" fontId="42" fillId="0" borderId="26" xfId="2" applyNumberFormat="1" applyFont="1" applyBorder="1" applyAlignment="1">
      <alignment horizontal="center" vertical="center"/>
    </xf>
    <xf numFmtId="0" fontId="42" fillId="0" borderId="27" xfId="2" applyFont="1" applyBorder="1" applyAlignment="1">
      <alignment vertical="center" wrapText="1"/>
    </xf>
    <xf numFmtId="0" fontId="42" fillId="0" borderId="27" xfId="2" applyFont="1" applyBorder="1" applyAlignment="1">
      <alignment horizontal="center" vertical="center"/>
    </xf>
    <xf numFmtId="4" fontId="42" fillId="0" borderId="27" xfId="2" applyNumberFormat="1" applyFont="1" applyBorder="1" applyAlignment="1">
      <alignment horizontal="center" vertical="center"/>
    </xf>
    <xf numFmtId="2" fontId="42" fillId="0" borderId="27" xfId="2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wrapText="1"/>
    </xf>
    <xf numFmtId="0" fontId="46" fillId="0" borderId="1" xfId="0" applyFont="1" applyBorder="1" applyAlignment="1">
      <alignment vertical="center" wrapText="1"/>
    </xf>
    <xf numFmtId="0" fontId="47" fillId="0" borderId="0" xfId="0" applyFont="1" applyAlignment="1">
      <alignment wrapText="1"/>
    </xf>
    <xf numFmtId="0" fontId="47" fillId="1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3" fillId="0" borderId="17" xfId="0" applyFont="1" applyBorder="1" applyAlignment="1">
      <alignment vertical="center" wrapText="1"/>
    </xf>
    <xf numFmtId="0" fontId="0" fillId="0" borderId="17" xfId="0" applyBorder="1" applyAlignment="1">
      <alignment wrapText="1"/>
    </xf>
    <xf numFmtId="0" fontId="24" fillId="8" borderId="17" xfId="0" applyFont="1" applyFill="1" applyBorder="1" applyAlignment="1">
      <alignment vertical="center" wrapText="1"/>
    </xf>
    <xf numFmtId="0" fontId="24" fillId="7" borderId="17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4" fillId="0" borderId="20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4" fillId="0" borderId="17" xfId="0" applyFont="1" applyBorder="1" applyAlignment="1">
      <alignment horizontal="center" wrapText="1"/>
    </xf>
    <xf numFmtId="0" fontId="24" fillId="7" borderId="17" xfId="0" applyFont="1" applyFill="1" applyBorder="1" applyAlignment="1">
      <alignment horizontal="center" wrapText="1"/>
    </xf>
    <xf numFmtId="0" fontId="25" fillId="0" borderId="17" xfId="0" applyFont="1" applyBorder="1" applyAlignment="1">
      <alignment horizontal="center" wrapText="1"/>
    </xf>
    <xf numFmtId="0" fontId="23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24" fillId="8" borderId="17" xfId="0" applyFont="1" applyFill="1" applyBorder="1" applyAlignment="1">
      <alignment horizontal="center" wrapText="1"/>
    </xf>
    <xf numFmtId="0" fontId="24" fillId="8" borderId="17" xfId="0" applyFont="1" applyFill="1" applyBorder="1" applyAlignment="1">
      <alignment horizontal="center" vertical="center"/>
    </xf>
    <xf numFmtId="0" fontId="24" fillId="7" borderId="17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3" fillId="13" borderId="17" xfId="0" applyFont="1" applyFill="1" applyBorder="1" applyAlignment="1">
      <alignment wrapText="1"/>
    </xf>
    <xf numFmtId="0" fontId="23" fillId="13" borderId="17" xfId="0" applyFont="1" applyFill="1" applyBorder="1" applyAlignment="1">
      <alignment horizontal="center" wrapText="1"/>
    </xf>
    <xf numFmtId="0" fontId="23" fillId="13" borderId="17" xfId="0" applyFont="1" applyFill="1" applyBorder="1" applyAlignment="1">
      <alignment horizontal="left" wrapText="1"/>
    </xf>
    <xf numFmtId="0" fontId="22" fillId="0" borderId="18" xfId="1" applyFont="1" applyBorder="1" applyAlignment="1">
      <alignment wrapText="1"/>
    </xf>
    <xf numFmtId="0" fontId="26" fillId="0" borderId="19" xfId="1" applyFont="1" applyBorder="1"/>
    <xf numFmtId="0" fontId="37" fillId="0" borderId="2" xfId="2" applyFont="1" applyAlignment="1">
      <alignment horizontal="center"/>
    </xf>
    <xf numFmtId="0" fontId="28" fillId="0" borderId="2" xfId="2"/>
    <xf numFmtId="0" fontId="40" fillId="0" borderId="2" xfId="2" applyFont="1" applyAlignment="1">
      <alignment horizontal="left"/>
    </xf>
    <xf numFmtId="0" fontId="6" fillId="0" borderId="6" xfId="0" applyFont="1" applyBorder="1" applyAlignment="1">
      <alignment wrapText="1"/>
    </xf>
    <xf numFmtId="0" fontId="7" fillId="0" borderId="7" xfId="0" applyFont="1" applyBorder="1"/>
    <xf numFmtId="0" fontId="48" fillId="14" borderId="1" xfId="0" applyFont="1" applyFill="1" applyBorder="1" applyAlignment="1">
      <alignment wrapText="1"/>
    </xf>
    <xf numFmtId="0" fontId="49" fillId="0" borderId="1" xfId="0" applyFont="1" applyBorder="1" applyAlignment="1">
      <alignment wrapText="1"/>
    </xf>
    <xf numFmtId="0" fontId="25" fillId="0" borderId="1" xfId="0" applyFont="1" applyBorder="1" applyAlignment="1">
      <alignment wrapText="1"/>
    </xf>
    <xf numFmtId="0" fontId="25" fillId="0" borderId="0" xfId="0" applyFont="1"/>
  </cellXfs>
  <cellStyles count="3">
    <cellStyle name="Normal" xfId="0" builtinId="0"/>
    <cellStyle name="Normal 2" xfId="1" xr:uid="{2B606DFC-0590-456B-936D-1E5992D77A2E}"/>
    <cellStyle name="Normal 2 2" xfId="2" xr:uid="{B3D4E214-2A84-4C42-BC0D-EAE6A435566E}"/>
  </cellStyles>
  <dxfs count="11">
    <dxf>
      <fill>
        <patternFill patternType="solid">
          <fgColor rgb="FFE5B8B7"/>
          <bgColor rgb="FFE5B8B7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92CDDC"/>
          <bgColor rgb="FF92CDDC"/>
        </patternFill>
      </fill>
    </dxf>
    <dxf>
      <fill>
        <patternFill patternType="none"/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92CDDC"/>
          <bgColor rgb="FF92CDDC"/>
        </patternFill>
      </fill>
    </dxf>
    <dxf>
      <fill>
        <patternFill patternType="none"/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92CDDC"/>
          <bgColor rgb="FF92CDD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1</xdr:row>
      <xdr:rowOff>9525</xdr:rowOff>
    </xdr:from>
    <xdr:ext cx="6419850" cy="75723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6343650" cy="48482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stopthethyroidmadness.com/rt3-ratio/" TargetMode="External"/><Relationship Id="rId1" Type="http://schemas.openxmlformats.org/officeDocument/2006/relationships/hyperlink" Target="http://www.stopthethyroidmadness.com/rt3-ratio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opthethyroidmadness.com/rt3-ratio/" TargetMode="External"/><Relationship Id="rId1" Type="http://schemas.openxmlformats.org/officeDocument/2006/relationships/hyperlink" Target="http://www.stopthethyroidmadness.com/rt3-rat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0"/>
  <sheetViews>
    <sheetView tabSelected="1" topLeftCell="A4" zoomScale="130" zoomScaleNormal="130" workbookViewId="0">
      <selection activeCell="H11" sqref="H11"/>
    </sheetView>
  </sheetViews>
  <sheetFormatPr defaultColWidth="12.625" defaultRowHeight="15" customHeight="1" x14ac:dyDescent="0.2"/>
  <cols>
    <col min="1" max="1" width="21" style="158" customWidth="1"/>
    <col min="2" max="2" width="10" style="147" customWidth="1"/>
    <col min="3" max="3" width="3.25" customWidth="1"/>
    <col min="4" max="4" width="31.5" customWidth="1"/>
    <col min="5" max="5" width="26.25" customWidth="1"/>
    <col min="6" max="6" width="36.75" customWidth="1"/>
    <col min="7" max="7" width="46.5" customWidth="1"/>
    <col min="8" max="8" width="8" customWidth="1"/>
    <col min="9" max="27" width="7.625" customWidth="1"/>
  </cols>
  <sheetData>
    <row r="1" spans="1:10" ht="15.75" thickBot="1" x14ac:dyDescent="0.3">
      <c r="A1" s="153"/>
      <c r="B1" s="2"/>
      <c r="C1" s="2"/>
      <c r="D1" s="1"/>
      <c r="E1" s="2"/>
    </row>
    <row r="2" spans="1:10" ht="30.75" thickBot="1" x14ac:dyDescent="0.25">
      <c r="A2" s="150" t="s">
        <v>283</v>
      </c>
      <c r="B2" s="159"/>
      <c r="C2" s="3"/>
      <c r="D2" s="150" t="s">
        <v>282</v>
      </c>
      <c r="E2" s="4" t="s">
        <v>0</v>
      </c>
      <c r="F2" s="4" t="s">
        <v>1</v>
      </c>
      <c r="G2" s="5"/>
      <c r="H2" s="5"/>
      <c r="I2" s="5"/>
      <c r="J2" s="5"/>
    </row>
    <row r="3" spans="1:10" ht="27" thickBot="1" x14ac:dyDescent="0.3">
      <c r="A3" s="43" t="s">
        <v>5</v>
      </c>
      <c r="B3" s="160"/>
      <c r="C3" s="148"/>
      <c r="D3" s="149"/>
      <c r="E3" s="148"/>
      <c r="F3" s="152" t="s">
        <v>243</v>
      </c>
      <c r="G3" s="181"/>
    </row>
    <row r="4" spans="1:10" ht="19.5" thickBot="1" x14ac:dyDescent="0.35">
      <c r="A4" s="44" t="s">
        <v>9</v>
      </c>
      <c r="B4" s="161"/>
      <c r="C4" s="2"/>
      <c r="D4" s="1"/>
      <c r="E4" s="170"/>
      <c r="G4" s="182" t="s">
        <v>285</v>
      </c>
    </row>
    <row r="5" spans="1:10" ht="27" thickBot="1" x14ac:dyDescent="0.3">
      <c r="A5" s="44" t="s">
        <v>11</v>
      </c>
      <c r="B5" s="161"/>
      <c r="C5" s="2"/>
      <c r="D5" s="1"/>
      <c r="E5" s="170"/>
      <c r="G5" s="183" t="s">
        <v>286</v>
      </c>
    </row>
    <row r="6" spans="1:10" ht="15.75" thickBot="1" x14ac:dyDescent="0.3">
      <c r="A6" s="44" t="s">
        <v>201</v>
      </c>
      <c r="B6" s="161"/>
      <c r="C6" s="2"/>
      <c r="D6" s="1"/>
      <c r="E6" s="2"/>
      <c r="G6" s="183" t="s">
        <v>287</v>
      </c>
    </row>
    <row r="7" spans="1:10" ht="27" thickBot="1" x14ac:dyDescent="0.3">
      <c r="A7" s="44" t="s">
        <v>13</v>
      </c>
      <c r="B7" s="161"/>
      <c r="C7" s="2"/>
      <c r="D7" s="1"/>
      <c r="E7" s="2"/>
      <c r="G7" s="183" t="s">
        <v>288</v>
      </c>
    </row>
    <row r="8" spans="1:10" ht="27" thickBot="1" x14ac:dyDescent="0.3">
      <c r="A8" s="44" t="s">
        <v>202</v>
      </c>
      <c r="B8" s="161"/>
      <c r="C8" s="2"/>
      <c r="D8" s="1"/>
      <c r="E8" s="2"/>
      <c r="G8" s="183" t="s">
        <v>289</v>
      </c>
    </row>
    <row r="9" spans="1:10" ht="15.75" thickBot="1" x14ac:dyDescent="0.3">
      <c r="A9" s="45" t="s">
        <v>203</v>
      </c>
      <c r="B9" s="162"/>
      <c r="C9" s="2"/>
      <c r="D9" s="1"/>
      <c r="E9" s="2"/>
      <c r="G9" s="183" t="s">
        <v>290</v>
      </c>
    </row>
    <row r="10" spans="1:10" ht="27" thickBot="1" x14ac:dyDescent="0.3">
      <c r="A10" s="45" t="s">
        <v>204</v>
      </c>
      <c r="B10" s="162"/>
      <c r="C10" s="2"/>
      <c r="D10" s="1"/>
      <c r="E10" s="2"/>
      <c r="G10" s="183" t="s">
        <v>291</v>
      </c>
    </row>
    <row r="11" spans="1:10" ht="15.75" thickBot="1" x14ac:dyDescent="0.3">
      <c r="A11" s="46" t="s">
        <v>205</v>
      </c>
      <c r="B11" s="163"/>
      <c r="C11" s="2"/>
      <c r="D11" s="1"/>
      <c r="E11" s="2"/>
      <c r="G11" s="183" t="s">
        <v>292</v>
      </c>
    </row>
    <row r="12" spans="1:10" ht="14.25" customHeight="1" thickBot="1" x14ac:dyDescent="0.3">
      <c r="A12" s="44" t="s">
        <v>17</v>
      </c>
      <c r="B12" s="161"/>
      <c r="C12" s="2"/>
      <c r="D12" s="1"/>
      <c r="E12" s="2"/>
      <c r="G12" s="183" t="s">
        <v>293</v>
      </c>
    </row>
    <row r="13" spans="1:10" ht="15" customHeight="1" thickBot="1" x14ac:dyDescent="0.3">
      <c r="A13" s="44" t="s">
        <v>19</v>
      </c>
      <c r="B13" s="161"/>
      <c r="C13" s="2"/>
      <c r="D13" s="1"/>
      <c r="E13" s="2"/>
      <c r="G13" s="183" t="s">
        <v>294</v>
      </c>
    </row>
    <row r="14" spans="1:10" ht="15" customHeight="1" thickBot="1" x14ac:dyDescent="0.3">
      <c r="A14" s="44" t="s">
        <v>159</v>
      </c>
      <c r="B14" s="161"/>
      <c r="C14" s="2"/>
      <c r="D14" s="1"/>
      <c r="E14" s="2"/>
      <c r="G14" s="183" t="s">
        <v>295</v>
      </c>
    </row>
    <row r="15" spans="1:10" ht="15" customHeight="1" thickBot="1" x14ac:dyDescent="0.3">
      <c r="A15" s="44" t="s">
        <v>23</v>
      </c>
      <c r="B15" s="161"/>
      <c r="C15" s="2"/>
      <c r="D15" s="1"/>
      <c r="E15" s="2"/>
      <c r="G15" s="183" t="s">
        <v>296</v>
      </c>
    </row>
    <row r="16" spans="1:10" ht="15" customHeight="1" thickBot="1" x14ac:dyDescent="0.3">
      <c r="A16" s="44" t="s">
        <v>25</v>
      </c>
      <c r="B16" s="161"/>
      <c r="C16" s="2"/>
      <c r="D16" s="1"/>
      <c r="E16" s="2"/>
      <c r="G16" s="183" t="s">
        <v>297</v>
      </c>
    </row>
    <row r="17" spans="1:7" ht="15" customHeight="1" thickBot="1" x14ac:dyDescent="0.3">
      <c r="A17" s="44" t="s">
        <v>27</v>
      </c>
      <c r="B17" s="161"/>
      <c r="C17" s="2"/>
      <c r="D17" s="151" t="s">
        <v>2</v>
      </c>
      <c r="E17" s="2"/>
      <c r="G17" s="183" t="s">
        <v>298</v>
      </c>
    </row>
    <row r="18" spans="1:7" ht="15" customHeight="1" thickBot="1" x14ac:dyDescent="0.3">
      <c r="A18" s="44" t="s">
        <v>29</v>
      </c>
      <c r="B18" s="161"/>
      <c r="C18" s="2"/>
      <c r="D18" s="1"/>
      <c r="E18" s="2"/>
      <c r="G18" s="183" t="s">
        <v>299</v>
      </c>
    </row>
    <row r="19" spans="1:7" ht="15" customHeight="1" thickBot="1" x14ac:dyDescent="0.3">
      <c r="A19" s="44" t="s">
        <v>31</v>
      </c>
      <c r="B19" s="161"/>
      <c r="C19" s="2"/>
      <c r="D19" s="1"/>
      <c r="E19" s="2"/>
      <c r="G19" s="183" t="s">
        <v>300</v>
      </c>
    </row>
    <row r="20" spans="1:7" ht="15" customHeight="1" thickBot="1" x14ac:dyDescent="0.3">
      <c r="A20" s="44" t="s">
        <v>33</v>
      </c>
      <c r="B20" s="161"/>
      <c r="C20" s="2"/>
      <c r="D20" s="1"/>
      <c r="E20" s="2"/>
      <c r="G20" s="183" t="s">
        <v>301</v>
      </c>
    </row>
    <row r="21" spans="1:7" ht="15" customHeight="1" thickBot="1" x14ac:dyDescent="0.3">
      <c r="A21" s="44" t="s">
        <v>35</v>
      </c>
      <c r="B21" s="161"/>
      <c r="C21" s="2"/>
      <c r="D21" s="1"/>
      <c r="E21" s="2"/>
      <c r="G21" s="183" t="s">
        <v>302</v>
      </c>
    </row>
    <row r="22" spans="1:7" ht="15" customHeight="1" x14ac:dyDescent="0.25">
      <c r="A22" s="44" t="s">
        <v>151</v>
      </c>
      <c r="B22" s="161"/>
      <c r="C22" s="2"/>
      <c r="D22" s="1"/>
      <c r="E22" s="2"/>
      <c r="G22" s="184"/>
    </row>
    <row r="23" spans="1:7" ht="15" customHeight="1" x14ac:dyDescent="0.25">
      <c r="A23" s="44" t="s">
        <v>37</v>
      </c>
      <c r="B23" s="161"/>
      <c r="C23" s="2"/>
      <c r="D23" s="1"/>
      <c r="E23" s="2"/>
    </row>
    <row r="24" spans="1:7" ht="15" customHeight="1" x14ac:dyDescent="0.25">
      <c r="A24" s="44" t="s">
        <v>39</v>
      </c>
      <c r="B24" s="161"/>
      <c r="C24" s="2"/>
      <c r="D24" s="1"/>
      <c r="E24" s="2"/>
    </row>
    <row r="25" spans="1:7" ht="15" customHeight="1" x14ac:dyDescent="0.25">
      <c r="A25" s="44" t="s">
        <v>41</v>
      </c>
      <c r="B25" s="161"/>
      <c r="C25" s="2"/>
      <c r="D25" s="1"/>
      <c r="E25" s="2"/>
    </row>
    <row r="26" spans="1:7" ht="15" customHeight="1" x14ac:dyDescent="0.25">
      <c r="A26" s="44" t="s">
        <v>43</v>
      </c>
      <c r="B26" s="161"/>
      <c r="C26" s="2"/>
      <c r="D26" s="1"/>
      <c r="E26" s="2"/>
    </row>
    <row r="27" spans="1:7" ht="15" customHeight="1" x14ac:dyDescent="0.25">
      <c r="A27" s="44" t="s">
        <v>45</v>
      </c>
      <c r="B27" s="161"/>
      <c r="C27" s="2"/>
      <c r="D27" s="1"/>
      <c r="E27" s="2"/>
    </row>
    <row r="28" spans="1:7" ht="15.75" customHeight="1" x14ac:dyDescent="0.25">
      <c r="A28" s="45" t="s">
        <v>47</v>
      </c>
      <c r="B28" s="162"/>
      <c r="C28" s="2"/>
      <c r="D28" s="1"/>
      <c r="E28" s="2"/>
    </row>
    <row r="29" spans="1:7" ht="15.75" customHeight="1" x14ac:dyDescent="0.25">
      <c r="A29" s="45" t="s">
        <v>49</v>
      </c>
      <c r="B29" s="162"/>
      <c r="C29" s="2"/>
      <c r="D29" s="1"/>
      <c r="E29" s="2"/>
    </row>
    <row r="30" spans="1:7" ht="15.75" customHeight="1" x14ac:dyDescent="0.25">
      <c r="A30" s="45" t="s">
        <v>206</v>
      </c>
      <c r="B30" s="162"/>
      <c r="C30" s="2"/>
      <c r="D30" s="1"/>
      <c r="E30" s="2"/>
    </row>
    <row r="31" spans="1:7" ht="15.75" customHeight="1" x14ac:dyDescent="0.25">
      <c r="A31" s="46" t="s">
        <v>207</v>
      </c>
      <c r="B31" s="163"/>
      <c r="C31" s="2"/>
      <c r="D31" s="1"/>
      <c r="E31" s="2"/>
    </row>
    <row r="32" spans="1:7" ht="15.75" customHeight="1" x14ac:dyDescent="0.25">
      <c r="A32" s="45" t="s">
        <v>208</v>
      </c>
      <c r="B32" s="162"/>
      <c r="C32" s="2"/>
      <c r="D32" s="1"/>
      <c r="E32" s="2"/>
    </row>
    <row r="33" spans="1:5" ht="15.75" customHeight="1" x14ac:dyDescent="0.25">
      <c r="A33" s="46" t="s">
        <v>209</v>
      </c>
      <c r="B33" s="163"/>
      <c r="C33" s="2"/>
      <c r="D33" s="1"/>
      <c r="E33" s="2"/>
    </row>
    <row r="34" spans="1:5" ht="15.75" customHeight="1" x14ac:dyDescent="0.25">
      <c r="A34" s="45" t="s">
        <v>54</v>
      </c>
      <c r="B34" s="162"/>
      <c r="C34" s="2"/>
      <c r="D34" s="1"/>
      <c r="E34" s="2"/>
    </row>
    <row r="35" spans="1:5" ht="15.75" customHeight="1" x14ac:dyDescent="0.25">
      <c r="A35" s="47"/>
      <c r="B35" s="164"/>
      <c r="C35" s="2"/>
      <c r="D35" s="1"/>
      <c r="E35" s="2"/>
    </row>
    <row r="36" spans="1:5" ht="15.75" customHeight="1" x14ac:dyDescent="0.25">
      <c r="A36" s="47"/>
      <c r="B36" s="164"/>
      <c r="C36" s="2"/>
      <c r="D36" s="1"/>
      <c r="E36" s="2"/>
    </row>
    <row r="37" spans="1:5" ht="15.75" customHeight="1" x14ac:dyDescent="0.25">
      <c r="A37" s="43" t="s">
        <v>56</v>
      </c>
      <c r="B37" s="160"/>
      <c r="C37" s="2"/>
      <c r="D37" s="1"/>
      <c r="E37" s="2"/>
    </row>
    <row r="38" spans="1:5" ht="15.75" customHeight="1" x14ac:dyDescent="0.25">
      <c r="A38" s="44" t="s">
        <v>165</v>
      </c>
      <c r="B38" s="161"/>
      <c r="C38" s="2"/>
      <c r="D38" s="1"/>
      <c r="E38" s="2"/>
    </row>
    <row r="39" spans="1:5" ht="15.75" customHeight="1" x14ac:dyDescent="0.25">
      <c r="A39" s="44" t="s">
        <v>59</v>
      </c>
      <c r="B39" s="161"/>
      <c r="C39" s="2"/>
      <c r="D39" s="1"/>
      <c r="E39" s="2"/>
    </row>
    <row r="40" spans="1:5" ht="15.75" customHeight="1" x14ac:dyDescent="0.25">
      <c r="A40" s="44" t="s">
        <v>61</v>
      </c>
      <c r="B40" s="161"/>
      <c r="C40" s="2"/>
      <c r="D40" s="1"/>
      <c r="E40" s="2"/>
    </row>
    <row r="41" spans="1:5" ht="15.75" customHeight="1" x14ac:dyDescent="0.25">
      <c r="A41" s="44" t="s">
        <v>63</v>
      </c>
      <c r="B41" s="161"/>
      <c r="C41" s="2"/>
      <c r="D41" s="1"/>
      <c r="E41" s="2"/>
    </row>
    <row r="42" spans="1:5" ht="15.75" customHeight="1" x14ac:dyDescent="0.25">
      <c r="A42" s="44" t="s">
        <v>65</v>
      </c>
      <c r="B42" s="161"/>
      <c r="C42" s="2"/>
      <c r="D42" s="1"/>
      <c r="E42" s="2"/>
    </row>
    <row r="43" spans="1:5" ht="15.75" customHeight="1" x14ac:dyDescent="0.25">
      <c r="A43" s="44" t="s">
        <v>67</v>
      </c>
      <c r="B43" s="161"/>
      <c r="C43" s="2"/>
      <c r="D43" s="1"/>
      <c r="E43" s="2"/>
    </row>
    <row r="44" spans="1:5" ht="15.75" customHeight="1" x14ac:dyDescent="0.25">
      <c r="A44" s="47"/>
      <c r="B44" s="164"/>
      <c r="C44" s="2"/>
      <c r="D44" s="1"/>
      <c r="E44" s="2"/>
    </row>
    <row r="45" spans="1:5" ht="15.75" customHeight="1" x14ac:dyDescent="0.25">
      <c r="A45" s="47"/>
      <c r="B45" s="164"/>
      <c r="C45" s="2"/>
      <c r="D45" s="1"/>
      <c r="E45" s="2"/>
    </row>
    <row r="46" spans="1:5" ht="15.75" customHeight="1" x14ac:dyDescent="0.25">
      <c r="A46" s="43" t="s">
        <v>69</v>
      </c>
      <c r="B46" s="160"/>
      <c r="C46" s="2"/>
      <c r="D46" s="1"/>
      <c r="E46" s="2"/>
    </row>
    <row r="47" spans="1:5" ht="15.75" customHeight="1" x14ac:dyDescent="0.25">
      <c r="A47" s="44" t="s">
        <v>70</v>
      </c>
      <c r="B47" s="161"/>
      <c r="C47" s="2"/>
      <c r="D47" s="1"/>
      <c r="E47" s="2"/>
    </row>
    <row r="48" spans="1:5" ht="15.75" customHeight="1" x14ac:dyDescent="0.25">
      <c r="A48" s="45" t="s">
        <v>210</v>
      </c>
      <c r="B48" s="162"/>
      <c r="C48" s="2"/>
      <c r="D48" s="1"/>
      <c r="E48" s="2"/>
    </row>
    <row r="49" spans="1:5" ht="15.75" customHeight="1" x14ac:dyDescent="0.25">
      <c r="A49" s="46" t="s">
        <v>211</v>
      </c>
      <c r="B49" s="163"/>
      <c r="C49" s="2"/>
      <c r="D49" s="1"/>
      <c r="E49" s="2"/>
    </row>
    <row r="50" spans="1:5" ht="15.75" customHeight="1" x14ac:dyDescent="0.25">
      <c r="A50" s="45" t="s">
        <v>212</v>
      </c>
      <c r="B50" s="162"/>
      <c r="C50" s="2"/>
      <c r="D50" s="1"/>
      <c r="E50" s="2"/>
    </row>
    <row r="51" spans="1:5" ht="15.75" customHeight="1" x14ac:dyDescent="0.25">
      <c r="A51" s="46" t="s">
        <v>213</v>
      </c>
      <c r="B51" s="163"/>
      <c r="C51" s="2"/>
      <c r="D51" s="1"/>
      <c r="E51" s="2"/>
    </row>
    <row r="52" spans="1:5" ht="15.75" customHeight="1" x14ac:dyDescent="0.25">
      <c r="A52" s="45" t="s">
        <v>214</v>
      </c>
      <c r="B52" s="162"/>
      <c r="C52" s="2"/>
      <c r="D52" s="1"/>
      <c r="E52" s="2"/>
    </row>
    <row r="53" spans="1:5" ht="15.75" customHeight="1" x14ac:dyDescent="0.25">
      <c r="A53" s="46" t="s">
        <v>215</v>
      </c>
      <c r="B53" s="163"/>
      <c r="C53" s="2"/>
      <c r="D53" s="1"/>
      <c r="E53" s="2"/>
    </row>
    <row r="54" spans="1:5" ht="15.75" customHeight="1" x14ac:dyDescent="0.25">
      <c r="A54" s="44" t="s">
        <v>75</v>
      </c>
      <c r="B54" s="161"/>
      <c r="C54" s="2"/>
      <c r="D54" s="1"/>
      <c r="E54" s="2"/>
    </row>
    <row r="55" spans="1:5" ht="15.75" customHeight="1" x14ac:dyDescent="0.25">
      <c r="A55" s="44" t="s">
        <v>77</v>
      </c>
      <c r="B55" s="161"/>
      <c r="C55" s="2"/>
      <c r="D55" s="1"/>
      <c r="E55" s="2"/>
    </row>
    <row r="56" spans="1:5" ht="15.75" customHeight="1" x14ac:dyDescent="0.25">
      <c r="A56" s="44" t="s">
        <v>79</v>
      </c>
      <c r="B56" s="161"/>
      <c r="C56" s="2"/>
      <c r="D56" s="1"/>
      <c r="E56" s="2"/>
    </row>
    <row r="57" spans="1:5" ht="15.75" customHeight="1" x14ac:dyDescent="0.25">
      <c r="A57" s="44" t="s">
        <v>81</v>
      </c>
      <c r="B57" s="161"/>
      <c r="C57" s="2"/>
      <c r="D57" s="1"/>
      <c r="E57" s="2"/>
    </row>
    <row r="58" spans="1:5" ht="15.75" customHeight="1" x14ac:dyDescent="0.25">
      <c r="A58" s="44" t="s">
        <v>83</v>
      </c>
      <c r="B58" s="161"/>
      <c r="C58" s="2"/>
      <c r="D58" s="1"/>
      <c r="E58" s="2"/>
    </row>
    <row r="59" spans="1:5" ht="15.75" customHeight="1" x14ac:dyDescent="0.25">
      <c r="A59" s="44" t="s">
        <v>84</v>
      </c>
      <c r="B59" s="161"/>
      <c r="C59" s="2"/>
      <c r="D59" s="1"/>
      <c r="E59" s="2"/>
    </row>
    <row r="60" spans="1:5" ht="15.75" customHeight="1" x14ac:dyDescent="0.25">
      <c r="A60" s="44" t="s">
        <v>86</v>
      </c>
      <c r="B60" s="161"/>
      <c r="C60" s="2"/>
      <c r="D60" s="1"/>
      <c r="E60" s="2"/>
    </row>
    <row r="61" spans="1:5" ht="15.75" customHeight="1" x14ac:dyDescent="0.25">
      <c r="A61" s="44" t="s">
        <v>88</v>
      </c>
      <c r="B61" s="161"/>
      <c r="C61" s="2"/>
      <c r="D61" s="1"/>
      <c r="E61" s="2"/>
    </row>
    <row r="62" spans="1:5" ht="15.75" customHeight="1" x14ac:dyDescent="0.25">
      <c r="A62" s="44" t="s">
        <v>90</v>
      </c>
      <c r="B62" s="161"/>
      <c r="C62" s="2"/>
      <c r="D62" s="1"/>
      <c r="E62" s="2"/>
    </row>
    <row r="63" spans="1:5" ht="15.75" customHeight="1" x14ac:dyDescent="0.25">
      <c r="A63" s="44" t="s">
        <v>92</v>
      </c>
      <c r="B63" s="161"/>
      <c r="C63" s="2"/>
      <c r="D63" s="1"/>
      <c r="E63" s="2"/>
    </row>
    <row r="64" spans="1:5" ht="15.75" customHeight="1" x14ac:dyDescent="0.25">
      <c r="A64" s="47"/>
      <c r="B64" s="164"/>
      <c r="C64" s="2"/>
      <c r="D64" s="1"/>
      <c r="E64" s="2"/>
    </row>
    <row r="65" spans="1:5" ht="15.75" customHeight="1" x14ac:dyDescent="0.25">
      <c r="A65" s="47"/>
      <c r="B65" s="164"/>
      <c r="C65" s="2"/>
      <c r="D65" s="1"/>
      <c r="E65" s="2"/>
    </row>
    <row r="66" spans="1:5" ht="15.75" customHeight="1" x14ac:dyDescent="0.25">
      <c r="A66" s="43" t="s">
        <v>94</v>
      </c>
      <c r="B66" s="160"/>
      <c r="C66" s="2"/>
      <c r="D66" s="1"/>
      <c r="E66" s="2"/>
    </row>
    <row r="67" spans="1:5" ht="15.75" customHeight="1" x14ac:dyDescent="0.25">
      <c r="A67" s="171" t="s">
        <v>95</v>
      </c>
      <c r="B67" s="172"/>
      <c r="C67" s="2"/>
      <c r="D67" s="1"/>
      <c r="E67" s="2"/>
    </row>
    <row r="68" spans="1:5" ht="15.75" customHeight="1" x14ac:dyDescent="0.25">
      <c r="A68" s="171" t="s">
        <v>97</v>
      </c>
      <c r="B68" s="172"/>
      <c r="C68" s="2"/>
      <c r="D68" s="1"/>
      <c r="E68" s="2"/>
    </row>
    <row r="69" spans="1:5" ht="15.75" customHeight="1" x14ac:dyDescent="0.25">
      <c r="A69" s="173" t="s">
        <v>216</v>
      </c>
      <c r="B69" s="172"/>
      <c r="C69" s="2"/>
      <c r="D69" s="1"/>
      <c r="E69" s="2"/>
    </row>
    <row r="70" spans="1:5" ht="15.75" customHeight="1" x14ac:dyDescent="0.25">
      <c r="A70" s="171" t="s">
        <v>99</v>
      </c>
      <c r="B70" s="172"/>
      <c r="C70" s="2"/>
      <c r="D70" s="1"/>
      <c r="E70" s="2"/>
    </row>
    <row r="71" spans="1:5" ht="15.75" customHeight="1" x14ac:dyDescent="0.25">
      <c r="A71" s="171" t="s">
        <v>101</v>
      </c>
      <c r="B71" s="172"/>
      <c r="C71" s="2"/>
      <c r="D71" s="1"/>
      <c r="E71" s="2"/>
    </row>
    <row r="72" spans="1:5" ht="15.75" customHeight="1" x14ac:dyDescent="0.25">
      <c r="A72" s="47"/>
      <c r="B72" s="164"/>
      <c r="C72" s="2"/>
      <c r="D72" s="1"/>
      <c r="E72" s="2"/>
    </row>
    <row r="73" spans="1:5" ht="15.75" customHeight="1" x14ac:dyDescent="0.25">
      <c r="A73" s="43" t="s">
        <v>103</v>
      </c>
      <c r="B73" s="160"/>
      <c r="C73" s="2"/>
      <c r="D73" s="1"/>
      <c r="E73" s="2"/>
    </row>
    <row r="74" spans="1:5" ht="15.75" customHeight="1" x14ac:dyDescent="0.25">
      <c r="A74" s="44" t="s">
        <v>176</v>
      </c>
      <c r="B74" s="161"/>
      <c r="C74" s="2"/>
      <c r="D74" s="1"/>
      <c r="E74" s="2"/>
    </row>
    <row r="75" spans="1:5" ht="15.75" customHeight="1" x14ac:dyDescent="0.25">
      <c r="A75" s="44" t="s">
        <v>177</v>
      </c>
      <c r="B75" s="161"/>
      <c r="C75" s="2"/>
      <c r="D75" s="1"/>
      <c r="E75" s="2"/>
    </row>
    <row r="76" spans="1:5" ht="15.75" customHeight="1" x14ac:dyDescent="0.25">
      <c r="A76" s="44" t="s">
        <v>179</v>
      </c>
      <c r="B76" s="161"/>
      <c r="C76" s="2"/>
      <c r="D76" s="1"/>
      <c r="E76" s="2"/>
    </row>
    <row r="77" spans="1:5" ht="15.75" customHeight="1" x14ac:dyDescent="0.25">
      <c r="A77" s="44" t="s">
        <v>180</v>
      </c>
      <c r="B77" s="161"/>
      <c r="C77" s="2"/>
      <c r="D77" s="1"/>
      <c r="E77" s="2"/>
    </row>
    <row r="78" spans="1:5" ht="15.75" customHeight="1" x14ac:dyDescent="0.25">
      <c r="A78" s="44" t="s">
        <v>181</v>
      </c>
      <c r="B78" s="161"/>
      <c r="C78" s="2"/>
      <c r="D78" s="1"/>
      <c r="E78" s="2"/>
    </row>
    <row r="79" spans="1:5" ht="15.75" customHeight="1" x14ac:dyDescent="0.25">
      <c r="A79" s="44" t="s">
        <v>183</v>
      </c>
      <c r="B79" s="161"/>
      <c r="C79" s="2"/>
      <c r="D79" s="1"/>
      <c r="E79" s="2"/>
    </row>
    <row r="80" spans="1:5" ht="27" x14ac:dyDescent="0.25">
      <c r="A80" s="154" t="s">
        <v>118</v>
      </c>
      <c r="B80" s="165"/>
      <c r="C80" s="2"/>
      <c r="D80" s="1"/>
      <c r="E80" s="2"/>
    </row>
    <row r="81" spans="1:5" ht="15.75" customHeight="1" x14ac:dyDescent="0.25">
      <c r="A81" s="44" t="s">
        <v>120</v>
      </c>
      <c r="B81" s="161"/>
      <c r="C81" s="2"/>
      <c r="D81" s="1"/>
      <c r="E81" s="2"/>
    </row>
    <row r="82" spans="1:5" ht="15.75" customHeight="1" x14ac:dyDescent="0.25">
      <c r="A82" s="47"/>
      <c r="B82" s="164"/>
      <c r="C82" s="2"/>
      <c r="D82" s="1"/>
      <c r="E82" s="2"/>
    </row>
    <row r="83" spans="1:5" ht="15.75" customHeight="1" x14ac:dyDescent="0.25">
      <c r="A83" s="47"/>
      <c r="B83" s="164"/>
      <c r="C83" s="2"/>
      <c r="D83" s="1"/>
      <c r="E83" s="2"/>
    </row>
    <row r="84" spans="1:5" ht="15.75" customHeight="1" x14ac:dyDescent="0.25">
      <c r="A84" s="43" t="s">
        <v>126</v>
      </c>
      <c r="B84" s="160"/>
      <c r="C84" s="2"/>
      <c r="D84" s="1"/>
      <c r="E84" s="2"/>
    </row>
    <row r="85" spans="1:5" ht="15.75" customHeight="1" x14ac:dyDescent="0.25">
      <c r="A85" s="44" t="s">
        <v>184</v>
      </c>
      <c r="B85" s="161"/>
      <c r="C85" s="2"/>
      <c r="D85" s="1"/>
      <c r="E85" s="2"/>
    </row>
    <row r="86" spans="1:5" ht="15.75" customHeight="1" x14ac:dyDescent="0.25">
      <c r="A86" s="44" t="s">
        <v>217</v>
      </c>
      <c r="B86" s="161"/>
      <c r="C86" s="2"/>
      <c r="D86" s="1"/>
      <c r="E86" s="2"/>
    </row>
    <row r="87" spans="1:5" ht="15.75" customHeight="1" x14ac:dyDescent="0.25">
      <c r="A87" s="44" t="s">
        <v>129</v>
      </c>
      <c r="B87" s="161"/>
      <c r="C87" s="2"/>
      <c r="D87" s="1"/>
      <c r="E87" s="2"/>
    </row>
    <row r="88" spans="1:5" ht="15.75" customHeight="1" x14ac:dyDescent="0.25">
      <c r="A88" s="45" t="s">
        <v>131</v>
      </c>
      <c r="B88" s="162"/>
      <c r="C88" s="2"/>
      <c r="D88" s="1"/>
      <c r="E88" s="2"/>
    </row>
    <row r="89" spans="1:5" ht="15.75" customHeight="1" x14ac:dyDescent="0.25">
      <c r="A89" s="45" t="s">
        <v>218</v>
      </c>
      <c r="B89" s="162"/>
      <c r="C89" s="2"/>
      <c r="D89" s="1"/>
      <c r="E89" s="2"/>
    </row>
    <row r="90" spans="1:5" ht="15.75" customHeight="1" x14ac:dyDescent="0.25">
      <c r="A90" s="46" t="s">
        <v>219</v>
      </c>
      <c r="B90" s="163"/>
      <c r="C90" s="2"/>
      <c r="D90" s="1"/>
      <c r="E90" s="2"/>
    </row>
    <row r="91" spans="1:5" ht="15.75" customHeight="1" x14ac:dyDescent="0.25">
      <c r="A91" s="45" t="s">
        <v>149</v>
      </c>
      <c r="B91" s="162"/>
      <c r="C91" s="2"/>
      <c r="D91" s="1"/>
      <c r="E91" s="2"/>
    </row>
    <row r="92" spans="1:5" ht="15.75" customHeight="1" x14ac:dyDescent="0.25">
      <c r="A92" s="44" t="s">
        <v>153</v>
      </c>
      <c r="B92" s="161"/>
      <c r="C92" s="2"/>
      <c r="D92" s="1"/>
      <c r="E92" s="2"/>
    </row>
    <row r="93" spans="1:5" ht="15.75" customHeight="1" x14ac:dyDescent="0.25">
      <c r="A93" s="44" t="s">
        <v>220</v>
      </c>
      <c r="B93" s="161"/>
      <c r="C93" s="2"/>
      <c r="D93" s="1"/>
      <c r="E93" s="2"/>
    </row>
    <row r="94" spans="1:5" ht="15.75" customHeight="1" x14ac:dyDescent="0.25">
      <c r="A94" s="44" t="s">
        <v>221</v>
      </c>
      <c r="B94" s="161"/>
      <c r="C94" s="2"/>
      <c r="D94" s="1"/>
      <c r="E94" s="2"/>
    </row>
    <row r="95" spans="1:5" ht="15.75" customHeight="1" x14ac:dyDescent="0.25">
      <c r="A95" s="44" t="s">
        <v>222</v>
      </c>
      <c r="B95" s="161"/>
      <c r="C95" s="2"/>
      <c r="D95" s="1"/>
      <c r="E95" s="2"/>
    </row>
    <row r="96" spans="1:5" ht="15.75" customHeight="1" x14ac:dyDescent="0.25">
      <c r="A96" s="44" t="s">
        <v>223</v>
      </c>
      <c r="B96" s="161"/>
      <c r="C96" s="2"/>
      <c r="D96" s="1"/>
      <c r="E96" s="2"/>
    </row>
    <row r="97" spans="1:5" ht="15.75" customHeight="1" x14ac:dyDescent="0.25">
      <c r="A97" s="44" t="s">
        <v>224</v>
      </c>
      <c r="B97" s="161"/>
      <c r="C97" s="2"/>
      <c r="D97" s="1"/>
      <c r="E97" s="2"/>
    </row>
    <row r="98" spans="1:5" ht="15.75" customHeight="1" x14ac:dyDescent="0.25">
      <c r="A98" s="44" t="s">
        <v>225</v>
      </c>
      <c r="B98" s="161"/>
      <c r="C98" s="2"/>
      <c r="D98" s="1"/>
      <c r="E98" s="2"/>
    </row>
    <row r="99" spans="1:5" ht="15.75" customHeight="1" x14ac:dyDescent="0.25">
      <c r="A99" s="44" t="s">
        <v>226</v>
      </c>
      <c r="B99" s="161"/>
      <c r="C99" s="2"/>
      <c r="D99" s="1"/>
      <c r="E99" s="2"/>
    </row>
    <row r="100" spans="1:5" ht="15.75" customHeight="1" x14ac:dyDescent="0.25">
      <c r="A100" s="44" t="s">
        <v>227</v>
      </c>
      <c r="B100" s="161"/>
      <c r="C100" s="2"/>
      <c r="D100" s="1"/>
      <c r="E100" s="2"/>
    </row>
    <row r="101" spans="1:5" ht="15.75" customHeight="1" x14ac:dyDescent="0.25">
      <c r="A101" s="155"/>
      <c r="B101" s="166"/>
      <c r="C101" s="2"/>
      <c r="D101" s="1"/>
      <c r="E101" s="2"/>
    </row>
    <row r="102" spans="1:5" ht="15.75" customHeight="1" x14ac:dyDescent="0.25">
      <c r="A102" s="155"/>
      <c r="B102" s="166"/>
      <c r="C102" s="2"/>
      <c r="D102" s="1"/>
      <c r="E102" s="2"/>
    </row>
    <row r="103" spans="1:5" ht="15.75" customHeight="1" x14ac:dyDescent="0.25">
      <c r="A103" s="43" t="s">
        <v>228</v>
      </c>
      <c r="B103" s="160"/>
      <c r="C103" s="2"/>
      <c r="D103" s="1"/>
      <c r="E103" s="2"/>
    </row>
    <row r="104" spans="1:5" ht="15.75" customHeight="1" x14ac:dyDescent="0.25">
      <c r="A104" s="45" t="s">
        <v>229</v>
      </c>
      <c r="B104" s="162"/>
      <c r="C104" s="2"/>
      <c r="D104" s="1"/>
      <c r="E104" s="2"/>
    </row>
    <row r="105" spans="1:5" ht="15.75" customHeight="1" x14ac:dyDescent="0.25">
      <c r="A105" s="45" t="s">
        <v>230</v>
      </c>
      <c r="B105" s="162"/>
      <c r="C105" s="2"/>
      <c r="D105" s="1"/>
      <c r="E105" s="2"/>
    </row>
    <row r="106" spans="1:5" ht="15.75" customHeight="1" x14ac:dyDescent="0.25">
      <c r="A106" s="48" t="s">
        <v>231</v>
      </c>
      <c r="B106" s="167"/>
      <c r="C106" s="2"/>
      <c r="D106" s="1"/>
      <c r="E106" s="2"/>
    </row>
    <row r="107" spans="1:5" ht="15.75" customHeight="1" x14ac:dyDescent="0.25">
      <c r="A107" s="45" t="s">
        <v>232</v>
      </c>
      <c r="B107" s="162"/>
      <c r="C107" s="2"/>
      <c r="D107" s="1"/>
      <c r="E107" s="2"/>
    </row>
    <row r="108" spans="1:5" ht="27" x14ac:dyDescent="0.25">
      <c r="A108" s="48" t="s">
        <v>233</v>
      </c>
      <c r="B108" s="167"/>
      <c r="C108" s="2"/>
      <c r="D108" s="1"/>
      <c r="E108" s="2"/>
    </row>
    <row r="109" spans="1:5" ht="15.75" customHeight="1" x14ac:dyDescent="0.25">
      <c r="A109" s="46" t="s">
        <v>234</v>
      </c>
      <c r="B109" s="163"/>
      <c r="C109" s="2"/>
      <c r="D109" s="1"/>
      <c r="E109" s="2"/>
    </row>
    <row r="110" spans="1:5" x14ac:dyDescent="0.25">
      <c r="A110" s="45" t="s">
        <v>235</v>
      </c>
      <c r="B110" s="162"/>
      <c r="C110" s="2"/>
      <c r="D110" s="1"/>
      <c r="E110" s="2"/>
    </row>
    <row r="111" spans="1:5" ht="27" x14ac:dyDescent="0.25">
      <c r="A111" s="156" t="s">
        <v>236</v>
      </c>
      <c r="B111" s="168"/>
      <c r="C111" s="2"/>
      <c r="D111" s="1"/>
      <c r="E111" s="2"/>
    </row>
    <row r="112" spans="1:5" ht="27" x14ac:dyDescent="0.25">
      <c r="A112" s="157" t="s">
        <v>237</v>
      </c>
      <c r="B112" s="169"/>
      <c r="C112" s="2"/>
      <c r="D112" s="1"/>
      <c r="E112" s="2"/>
    </row>
    <row r="113" spans="1:5" ht="15.75" customHeight="1" x14ac:dyDescent="0.25">
      <c r="A113" s="45" t="s">
        <v>238</v>
      </c>
      <c r="B113" s="162"/>
      <c r="C113" s="2"/>
      <c r="D113" s="1"/>
      <c r="E113" s="2"/>
    </row>
    <row r="114" spans="1:5" ht="15.75" customHeight="1" x14ac:dyDescent="0.25">
      <c r="A114" s="48" t="s">
        <v>239</v>
      </c>
      <c r="B114" s="167"/>
      <c r="C114" s="2"/>
      <c r="D114" s="1"/>
      <c r="E114" s="2"/>
    </row>
    <row r="115" spans="1:5" ht="15.75" customHeight="1" x14ac:dyDescent="0.25">
      <c r="A115" s="45" t="s">
        <v>240</v>
      </c>
      <c r="B115" s="162"/>
      <c r="C115" s="2"/>
      <c r="D115" s="1"/>
      <c r="E115" s="2"/>
    </row>
    <row r="116" spans="1:5" ht="15.75" customHeight="1" x14ac:dyDescent="0.25">
      <c r="A116" s="48" t="s">
        <v>241</v>
      </c>
      <c r="B116" s="167"/>
      <c r="C116" s="2"/>
      <c r="D116" s="1"/>
      <c r="E116" s="2"/>
    </row>
    <row r="117" spans="1:5" ht="15.75" customHeight="1" x14ac:dyDescent="0.25">
      <c r="A117" s="46" t="s">
        <v>242</v>
      </c>
      <c r="B117" s="163"/>
      <c r="C117" s="2"/>
      <c r="D117" s="1"/>
      <c r="E117" s="2"/>
    </row>
    <row r="118" spans="1:5" ht="15.75" customHeight="1" x14ac:dyDescent="0.25">
      <c r="A118" s="153"/>
      <c r="B118" s="2"/>
      <c r="C118" s="2"/>
      <c r="D118" s="1"/>
      <c r="E118" s="2"/>
    </row>
    <row r="119" spans="1:5" ht="15.75" customHeight="1" x14ac:dyDescent="0.25">
      <c r="A119" s="153"/>
      <c r="B119" s="2"/>
      <c r="C119" s="2"/>
      <c r="D119" s="1"/>
      <c r="E119" s="2"/>
    </row>
    <row r="120" spans="1:5" ht="15.75" customHeight="1" x14ac:dyDescent="0.25">
      <c r="A120" s="153"/>
      <c r="B120" s="2"/>
      <c r="C120" s="2"/>
      <c r="D120" s="1"/>
      <c r="E120" s="2"/>
    </row>
    <row r="121" spans="1:5" ht="15.75" customHeight="1" x14ac:dyDescent="0.25">
      <c r="A121" s="153"/>
      <c r="B121" s="2"/>
      <c r="C121" s="2"/>
      <c r="D121" s="1"/>
      <c r="E121" s="2"/>
    </row>
    <row r="122" spans="1:5" ht="15.75" customHeight="1" x14ac:dyDescent="0.25">
      <c r="A122" s="153"/>
      <c r="B122" s="2"/>
      <c r="C122" s="2"/>
      <c r="D122" s="1"/>
      <c r="E122" s="2"/>
    </row>
    <row r="123" spans="1:5" ht="15.75" customHeight="1" x14ac:dyDescent="0.25">
      <c r="A123" s="153"/>
      <c r="B123" s="2"/>
      <c r="C123" s="2"/>
      <c r="D123" s="1"/>
      <c r="E123" s="2"/>
    </row>
    <row r="124" spans="1:5" ht="15.75" customHeight="1" x14ac:dyDescent="0.25">
      <c r="A124" s="153"/>
      <c r="B124" s="2"/>
      <c r="C124" s="2"/>
      <c r="D124" s="1"/>
      <c r="E124" s="2"/>
    </row>
    <row r="125" spans="1:5" ht="15.75" customHeight="1" x14ac:dyDescent="0.25">
      <c r="A125" s="153"/>
      <c r="B125" s="2"/>
      <c r="C125" s="2"/>
      <c r="D125" s="1"/>
      <c r="E125" s="2"/>
    </row>
    <row r="126" spans="1:5" ht="15.75" customHeight="1" x14ac:dyDescent="0.25">
      <c r="A126" s="153"/>
      <c r="B126" s="2"/>
      <c r="C126" s="2"/>
      <c r="D126" s="1"/>
      <c r="E126" s="2"/>
    </row>
    <row r="127" spans="1:5" ht="15.75" customHeight="1" x14ac:dyDescent="0.25">
      <c r="A127" s="153"/>
      <c r="B127" s="2"/>
      <c r="C127" s="2"/>
      <c r="D127" s="1"/>
      <c r="E127" s="2"/>
    </row>
    <row r="128" spans="1:5" ht="15.75" customHeight="1" x14ac:dyDescent="0.25">
      <c r="A128" s="153"/>
      <c r="B128" s="2"/>
      <c r="C128" s="2"/>
      <c r="D128" s="1"/>
      <c r="E128" s="2"/>
    </row>
    <row r="129" spans="1:5" ht="15.75" customHeight="1" x14ac:dyDescent="0.25">
      <c r="A129" s="153"/>
      <c r="B129" s="2"/>
      <c r="C129" s="2"/>
      <c r="D129" s="1"/>
      <c r="E129" s="2"/>
    </row>
    <row r="130" spans="1:5" ht="15.75" customHeight="1" x14ac:dyDescent="0.25">
      <c r="A130" s="153"/>
      <c r="B130" s="2"/>
      <c r="C130" s="2"/>
      <c r="D130" s="1"/>
      <c r="E130" s="2"/>
    </row>
    <row r="131" spans="1:5" ht="15.75" customHeight="1" x14ac:dyDescent="0.25">
      <c r="A131" s="153"/>
      <c r="B131" s="2"/>
      <c r="C131" s="2"/>
      <c r="D131" s="1"/>
      <c r="E131" s="2"/>
    </row>
    <row r="132" spans="1:5" ht="15.75" customHeight="1" x14ac:dyDescent="0.25">
      <c r="A132" s="153"/>
      <c r="B132" s="2"/>
      <c r="C132" s="2"/>
      <c r="D132" s="1"/>
      <c r="E132" s="2"/>
    </row>
    <row r="133" spans="1:5" ht="15.75" customHeight="1" x14ac:dyDescent="0.25">
      <c r="A133" s="153"/>
      <c r="B133" s="2"/>
      <c r="C133" s="2"/>
      <c r="D133" s="1"/>
      <c r="E133" s="2"/>
    </row>
    <row r="134" spans="1:5" ht="15.75" customHeight="1" x14ac:dyDescent="0.25">
      <c r="A134" s="153"/>
      <c r="B134" s="2"/>
      <c r="C134" s="2"/>
      <c r="D134" s="1"/>
      <c r="E134" s="2"/>
    </row>
    <row r="135" spans="1:5" ht="15.75" customHeight="1" x14ac:dyDescent="0.25">
      <c r="A135" s="153"/>
      <c r="B135" s="2"/>
      <c r="C135" s="2"/>
      <c r="D135" s="1"/>
      <c r="E135" s="2"/>
    </row>
    <row r="136" spans="1:5" ht="15.75" customHeight="1" x14ac:dyDescent="0.25">
      <c r="A136" s="153"/>
      <c r="B136" s="2"/>
      <c r="C136" s="2"/>
      <c r="D136" s="1"/>
      <c r="E136" s="2"/>
    </row>
    <row r="137" spans="1:5" ht="15.75" customHeight="1" x14ac:dyDescent="0.25">
      <c r="A137" s="153"/>
      <c r="B137" s="2"/>
      <c r="C137" s="2"/>
      <c r="D137" s="1"/>
      <c r="E137" s="2"/>
    </row>
    <row r="138" spans="1:5" ht="15.75" customHeight="1" x14ac:dyDescent="0.25">
      <c r="A138" s="153"/>
      <c r="B138" s="2"/>
      <c r="C138" s="2"/>
      <c r="D138" s="1"/>
      <c r="E138" s="2"/>
    </row>
    <row r="139" spans="1:5" ht="15.75" customHeight="1" x14ac:dyDescent="0.25">
      <c r="A139" s="153"/>
      <c r="B139" s="2"/>
      <c r="C139" s="2"/>
      <c r="D139" s="1"/>
      <c r="E139" s="2"/>
    </row>
    <row r="140" spans="1:5" ht="15.75" customHeight="1" x14ac:dyDescent="0.25">
      <c r="A140" s="153"/>
      <c r="B140" s="2"/>
      <c r="C140" s="2"/>
      <c r="D140" s="1"/>
      <c r="E140" s="2"/>
    </row>
    <row r="141" spans="1:5" ht="15.75" customHeight="1" x14ac:dyDescent="0.25">
      <c r="A141" s="153"/>
      <c r="B141" s="2"/>
      <c r="C141" s="2"/>
      <c r="D141" s="1"/>
      <c r="E141" s="2"/>
    </row>
    <row r="142" spans="1:5" ht="15.75" customHeight="1" x14ac:dyDescent="0.25">
      <c r="A142" s="153"/>
      <c r="B142" s="2"/>
      <c r="C142" s="2"/>
      <c r="D142" s="1"/>
      <c r="E142" s="2"/>
    </row>
    <row r="143" spans="1:5" ht="15.75" customHeight="1" x14ac:dyDescent="0.25">
      <c r="A143" s="153"/>
      <c r="B143" s="2"/>
      <c r="C143" s="2"/>
      <c r="D143" s="1"/>
      <c r="E143" s="2"/>
    </row>
    <row r="144" spans="1:5" ht="15.75" customHeight="1" x14ac:dyDescent="0.25">
      <c r="A144" s="153"/>
      <c r="B144" s="2"/>
      <c r="C144" s="2"/>
      <c r="D144" s="1"/>
      <c r="E144" s="2"/>
    </row>
    <row r="145" spans="1:5" ht="15.75" customHeight="1" x14ac:dyDescent="0.25">
      <c r="A145" s="153"/>
      <c r="B145" s="2"/>
      <c r="C145" s="2"/>
      <c r="D145" s="1"/>
      <c r="E145" s="2"/>
    </row>
    <row r="146" spans="1:5" ht="15.75" customHeight="1" x14ac:dyDescent="0.25">
      <c r="A146" s="153"/>
      <c r="B146" s="2"/>
      <c r="C146" s="2"/>
      <c r="D146" s="1"/>
      <c r="E146" s="2"/>
    </row>
    <row r="147" spans="1:5" ht="15.75" customHeight="1" x14ac:dyDescent="0.25">
      <c r="A147" s="153"/>
      <c r="B147" s="2"/>
      <c r="C147" s="2"/>
      <c r="D147" s="1"/>
      <c r="E147" s="2"/>
    </row>
    <row r="148" spans="1:5" ht="15.75" customHeight="1" x14ac:dyDescent="0.25">
      <c r="A148" s="153"/>
      <c r="B148" s="2"/>
      <c r="C148" s="2"/>
      <c r="D148" s="1"/>
      <c r="E148" s="2"/>
    </row>
    <row r="149" spans="1:5" ht="15.75" customHeight="1" x14ac:dyDescent="0.25">
      <c r="A149" s="153"/>
      <c r="B149" s="2"/>
      <c r="C149" s="2"/>
      <c r="D149" s="1"/>
      <c r="E149" s="2"/>
    </row>
    <row r="150" spans="1:5" ht="15.75" customHeight="1" x14ac:dyDescent="0.25">
      <c r="A150" s="153"/>
      <c r="B150" s="2"/>
      <c r="C150" s="2"/>
      <c r="D150" s="1"/>
      <c r="E150" s="2"/>
    </row>
    <row r="151" spans="1:5" ht="15.75" customHeight="1" x14ac:dyDescent="0.25">
      <c r="A151" s="153"/>
      <c r="B151" s="2"/>
      <c r="C151" s="2"/>
      <c r="D151" s="1"/>
      <c r="E151" s="2"/>
    </row>
    <row r="152" spans="1:5" ht="15.75" customHeight="1" x14ac:dyDescent="0.25">
      <c r="A152" s="153"/>
      <c r="B152" s="2"/>
      <c r="C152" s="2"/>
      <c r="D152" s="1"/>
      <c r="E152" s="2"/>
    </row>
    <row r="153" spans="1:5" ht="15.75" customHeight="1" x14ac:dyDescent="0.25">
      <c r="A153" s="153"/>
      <c r="B153" s="2"/>
      <c r="C153" s="2"/>
      <c r="D153" s="1"/>
      <c r="E153" s="2"/>
    </row>
    <row r="154" spans="1:5" ht="15.75" customHeight="1" x14ac:dyDescent="0.25">
      <c r="A154" s="153"/>
      <c r="B154" s="2"/>
      <c r="C154" s="2"/>
      <c r="D154" s="1"/>
      <c r="E154" s="2"/>
    </row>
    <row r="155" spans="1:5" ht="15.75" customHeight="1" x14ac:dyDescent="0.25">
      <c r="A155" s="153"/>
      <c r="B155" s="2"/>
      <c r="C155" s="2"/>
      <c r="D155" s="1"/>
      <c r="E155" s="2"/>
    </row>
    <row r="156" spans="1:5" ht="15.75" customHeight="1" x14ac:dyDescent="0.25">
      <c r="A156" s="153"/>
      <c r="B156" s="2"/>
      <c r="C156" s="2"/>
      <c r="D156" s="1"/>
      <c r="E156" s="2"/>
    </row>
    <row r="157" spans="1:5" ht="15.75" customHeight="1" x14ac:dyDescent="0.25">
      <c r="A157" s="153"/>
      <c r="B157" s="2"/>
      <c r="C157" s="2"/>
      <c r="D157" s="1"/>
      <c r="E157" s="2"/>
    </row>
    <row r="158" spans="1:5" ht="15.75" customHeight="1" x14ac:dyDescent="0.25">
      <c r="A158" s="153"/>
      <c r="B158" s="2"/>
      <c r="C158" s="2"/>
      <c r="D158" s="1"/>
      <c r="E158" s="2"/>
    </row>
    <row r="159" spans="1:5" ht="15.75" customHeight="1" x14ac:dyDescent="0.25">
      <c r="A159" s="153"/>
      <c r="B159" s="2"/>
      <c r="C159" s="2"/>
      <c r="D159" s="1"/>
      <c r="E159" s="2"/>
    </row>
    <row r="160" spans="1:5" ht="15.75" customHeight="1" x14ac:dyDescent="0.25">
      <c r="A160" s="153"/>
      <c r="B160" s="2"/>
      <c r="C160" s="2"/>
      <c r="D160" s="1"/>
      <c r="E160" s="2"/>
    </row>
    <row r="161" spans="1:5" ht="15.75" customHeight="1" x14ac:dyDescent="0.25">
      <c r="A161" s="153"/>
      <c r="B161" s="2"/>
      <c r="C161" s="2"/>
      <c r="D161" s="1"/>
      <c r="E161" s="2"/>
    </row>
    <row r="162" spans="1:5" ht="15.75" customHeight="1" x14ac:dyDescent="0.25">
      <c r="A162" s="153"/>
      <c r="B162" s="2"/>
      <c r="C162" s="2"/>
      <c r="D162" s="1"/>
      <c r="E162" s="2"/>
    </row>
    <row r="163" spans="1:5" ht="15.75" customHeight="1" x14ac:dyDescent="0.25">
      <c r="A163" s="153"/>
      <c r="B163" s="2"/>
      <c r="C163" s="2"/>
      <c r="D163" s="1"/>
      <c r="E163" s="2"/>
    </row>
    <row r="164" spans="1:5" ht="15.75" customHeight="1" x14ac:dyDescent="0.25">
      <c r="A164" s="153"/>
      <c r="B164" s="2"/>
      <c r="C164" s="2"/>
      <c r="D164" s="1"/>
      <c r="E164" s="2"/>
    </row>
    <row r="165" spans="1:5" ht="15.75" customHeight="1" x14ac:dyDescent="0.25">
      <c r="A165" s="153"/>
      <c r="B165" s="2"/>
      <c r="C165" s="2"/>
      <c r="D165" s="1"/>
      <c r="E165" s="2"/>
    </row>
    <row r="166" spans="1:5" ht="15.75" customHeight="1" x14ac:dyDescent="0.25">
      <c r="A166" s="153"/>
      <c r="B166" s="2"/>
      <c r="C166" s="2"/>
      <c r="D166" s="1"/>
      <c r="E166" s="2"/>
    </row>
    <row r="167" spans="1:5" ht="15.75" customHeight="1" x14ac:dyDescent="0.25">
      <c r="A167" s="153"/>
      <c r="B167" s="2"/>
      <c r="C167" s="2"/>
      <c r="D167" s="1"/>
      <c r="E167" s="2"/>
    </row>
    <row r="168" spans="1:5" ht="15.75" customHeight="1" x14ac:dyDescent="0.25">
      <c r="A168" s="153"/>
      <c r="B168" s="2"/>
      <c r="C168" s="2"/>
      <c r="D168" s="1"/>
      <c r="E168" s="2"/>
    </row>
    <row r="169" spans="1:5" ht="15.75" customHeight="1" x14ac:dyDescent="0.25">
      <c r="A169" s="153"/>
      <c r="B169" s="2"/>
      <c r="C169" s="2"/>
      <c r="D169" s="1"/>
      <c r="E169" s="2"/>
    </row>
    <row r="170" spans="1:5" ht="15.75" customHeight="1" x14ac:dyDescent="0.25">
      <c r="A170" s="153"/>
      <c r="B170" s="2"/>
      <c r="C170" s="2"/>
      <c r="D170" s="1"/>
      <c r="E170" s="2"/>
    </row>
    <row r="171" spans="1:5" ht="15.75" customHeight="1" x14ac:dyDescent="0.25">
      <c r="A171" s="153"/>
      <c r="B171" s="2"/>
      <c r="C171" s="2"/>
      <c r="D171" s="1"/>
      <c r="E171" s="2"/>
    </row>
    <row r="172" spans="1:5" ht="15.75" customHeight="1" x14ac:dyDescent="0.25">
      <c r="A172" s="153"/>
      <c r="B172" s="2"/>
      <c r="C172" s="2"/>
      <c r="D172" s="1"/>
      <c r="E172" s="2"/>
    </row>
    <row r="173" spans="1:5" ht="15.75" customHeight="1" x14ac:dyDescent="0.25">
      <c r="A173" s="153"/>
      <c r="B173" s="2"/>
      <c r="C173" s="2"/>
      <c r="D173" s="1"/>
      <c r="E173" s="2"/>
    </row>
    <row r="174" spans="1:5" ht="15.75" customHeight="1" x14ac:dyDescent="0.25">
      <c r="A174" s="153"/>
      <c r="B174" s="2"/>
      <c r="C174" s="2"/>
      <c r="D174" s="1"/>
      <c r="E174" s="2"/>
    </row>
    <row r="175" spans="1:5" ht="15.75" customHeight="1" x14ac:dyDescent="0.25">
      <c r="A175" s="153"/>
      <c r="B175" s="2"/>
      <c r="C175" s="2"/>
      <c r="D175" s="1"/>
      <c r="E175" s="2"/>
    </row>
    <row r="176" spans="1:5" ht="15.75" customHeight="1" x14ac:dyDescent="0.25">
      <c r="A176" s="153"/>
      <c r="B176" s="2"/>
      <c r="C176" s="2"/>
      <c r="D176" s="1"/>
      <c r="E176" s="2"/>
    </row>
    <row r="177" spans="1:5" ht="15.75" customHeight="1" x14ac:dyDescent="0.25">
      <c r="A177" s="153"/>
      <c r="B177" s="2"/>
      <c r="C177" s="2"/>
      <c r="D177" s="1"/>
      <c r="E177" s="2"/>
    </row>
    <row r="178" spans="1:5" ht="15.75" customHeight="1" x14ac:dyDescent="0.25">
      <c r="A178" s="153"/>
      <c r="B178" s="2"/>
      <c r="C178" s="2"/>
      <c r="D178" s="1"/>
      <c r="E178" s="2"/>
    </row>
    <row r="179" spans="1:5" ht="15.75" customHeight="1" x14ac:dyDescent="0.25">
      <c r="A179" s="153"/>
      <c r="B179" s="2"/>
      <c r="C179" s="2"/>
      <c r="D179" s="1"/>
      <c r="E179" s="2"/>
    </row>
    <row r="180" spans="1:5" ht="15.75" customHeight="1" x14ac:dyDescent="0.25">
      <c r="A180" s="153"/>
      <c r="B180" s="2"/>
      <c r="C180" s="2"/>
      <c r="D180" s="1"/>
      <c r="E180" s="2"/>
    </row>
    <row r="181" spans="1:5" ht="15.75" customHeight="1" x14ac:dyDescent="0.25">
      <c r="A181" s="153"/>
      <c r="B181" s="2"/>
      <c r="C181" s="2"/>
      <c r="D181" s="1"/>
      <c r="E181" s="2"/>
    </row>
    <row r="182" spans="1:5" ht="15.75" customHeight="1" x14ac:dyDescent="0.25">
      <c r="A182" s="153"/>
      <c r="B182" s="2"/>
      <c r="C182" s="2"/>
      <c r="D182" s="1"/>
      <c r="E182" s="2"/>
    </row>
    <row r="183" spans="1:5" ht="15.75" customHeight="1" x14ac:dyDescent="0.25">
      <c r="A183" s="153"/>
      <c r="B183" s="2"/>
      <c r="C183" s="2"/>
      <c r="D183" s="1"/>
      <c r="E183" s="2"/>
    </row>
    <row r="184" spans="1:5" ht="15.75" customHeight="1" x14ac:dyDescent="0.25">
      <c r="A184" s="153"/>
      <c r="B184" s="2"/>
      <c r="C184" s="2"/>
      <c r="D184" s="1"/>
      <c r="E184" s="2"/>
    </row>
    <row r="185" spans="1:5" ht="15.75" customHeight="1" x14ac:dyDescent="0.25">
      <c r="A185" s="153"/>
      <c r="B185" s="2"/>
      <c r="C185" s="2"/>
      <c r="D185" s="1"/>
      <c r="E185" s="2"/>
    </row>
    <row r="186" spans="1:5" ht="15.75" customHeight="1" x14ac:dyDescent="0.25">
      <c r="A186" s="153"/>
      <c r="B186" s="2"/>
      <c r="C186" s="2"/>
      <c r="D186" s="1"/>
      <c r="E186" s="2"/>
    </row>
    <row r="187" spans="1:5" ht="15.75" customHeight="1" x14ac:dyDescent="0.25">
      <c r="A187" s="153"/>
      <c r="B187" s="2"/>
      <c r="C187" s="2"/>
      <c r="D187" s="1"/>
      <c r="E187" s="2"/>
    </row>
    <row r="188" spans="1:5" ht="15.75" customHeight="1" x14ac:dyDescent="0.25">
      <c r="A188" s="153"/>
      <c r="B188" s="2"/>
      <c r="C188" s="2"/>
      <c r="D188" s="1"/>
      <c r="E188" s="2"/>
    </row>
    <row r="189" spans="1:5" ht="15.75" customHeight="1" x14ac:dyDescent="0.25">
      <c r="A189" s="153"/>
      <c r="B189" s="2"/>
      <c r="C189" s="2"/>
      <c r="D189" s="1"/>
      <c r="E189" s="2"/>
    </row>
    <row r="190" spans="1:5" ht="15.75" customHeight="1" x14ac:dyDescent="0.25">
      <c r="A190" s="153"/>
      <c r="B190" s="2"/>
      <c r="C190" s="2"/>
      <c r="D190" s="1"/>
      <c r="E190" s="2"/>
    </row>
    <row r="191" spans="1:5" ht="15.75" customHeight="1" x14ac:dyDescent="0.25">
      <c r="A191" s="153"/>
      <c r="B191" s="2"/>
      <c r="C191" s="2"/>
      <c r="D191" s="1"/>
      <c r="E191" s="2"/>
    </row>
    <row r="192" spans="1:5" ht="15.75" customHeight="1" x14ac:dyDescent="0.25">
      <c r="A192" s="153"/>
      <c r="B192" s="2"/>
      <c r="C192" s="2"/>
      <c r="D192" s="1"/>
      <c r="E192" s="2"/>
    </row>
    <row r="193" spans="1:5" ht="15.75" customHeight="1" x14ac:dyDescent="0.25">
      <c r="A193" s="153"/>
      <c r="B193" s="2"/>
      <c r="C193" s="2"/>
      <c r="D193" s="1"/>
      <c r="E193" s="2"/>
    </row>
    <row r="194" spans="1:5" ht="15.75" customHeight="1" x14ac:dyDescent="0.25">
      <c r="A194" s="153"/>
      <c r="B194" s="2"/>
      <c r="C194" s="2"/>
      <c r="D194" s="1"/>
      <c r="E194" s="2"/>
    </row>
    <row r="195" spans="1:5" ht="15.75" customHeight="1" x14ac:dyDescent="0.25">
      <c r="A195" s="153"/>
      <c r="B195" s="2"/>
      <c r="C195" s="2"/>
      <c r="D195" s="1"/>
      <c r="E195" s="2"/>
    </row>
    <row r="196" spans="1:5" ht="15.75" customHeight="1" x14ac:dyDescent="0.25">
      <c r="A196" s="153"/>
      <c r="B196" s="2"/>
      <c r="C196" s="2"/>
      <c r="D196" s="1"/>
      <c r="E196" s="2"/>
    </row>
    <row r="197" spans="1:5" ht="15.75" customHeight="1" x14ac:dyDescent="0.25">
      <c r="A197" s="153"/>
      <c r="B197" s="2"/>
      <c r="C197" s="2"/>
      <c r="D197" s="1"/>
      <c r="E197" s="2"/>
    </row>
    <row r="198" spans="1:5" ht="15.75" customHeight="1" x14ac:dyDescent="0.25">
      <c r="A198" s="153"/>
      <c r="B198" s="2"/>
      <c r="C198" s="2"/>
      <c r="D198" s="1"/>
      <c r="E198" s="2"/>
    </row>
    <row r="199" spans="1:5" ht="15.75" customHeight="1" x14ac:dyDescent="0.25">
      <c r="A199" s="153"/>
      <c r="B199" s="2"/>
      <c r="C199" s="2"/>
      <c r="D199" s="1"/>
      <c r="E199" s="2"/>
    </row>
    <row r="200" spans="1:5" ht="15.75" customHeight="1" x14ac:dyDescent="0.25">
      <c r="A200" s="153"/>
      <c r="B200" s="2"/>
      <c r="C200" s="2"/>
      <c r="D200" s="1"/>
      <c r="E200" s="2"/>
    </row>
    <row r="201" spans="1:5" ht="15.75" customHeight="1" x14ac:dyDescent="0.25">
      <c r="A201" s="153"/>
      <c r="B201" s="2"/>
      <c r="C201" s="2"/>
      <c r="D201" s="1"/>
      <c r="E201" s="2"/>
    </row>
    <row r="202" spans="1:5" ht="15.75" customHeight="1" x14ac:dyDescent="0.25">
      <c r="A202" s="153"/>
      <c r="B202" s="2"/>
      <c r="C202" s="2"/>
      <c r="D202" s="1"/>
      <c r="E202" s="2"/>
    </row>
    <row r="203" spans="1:5" ht="15.75" customHeight="1" x14ac:dyDescent="0.25">
      <c r="A203" s="153"/>
      <c r="B203" s="2"/>
      <c r="C203" s="2"/>
      <c r="D203" s="1"/>
      <c r="E203" s="2"/>
    </row>
    <row r="204" spans="1:5" ht="15.75" customHeight="1" x14ac:dyDescent="0.25">
      <c r="A204" s="153"/>
      <c r="B204" s="2"/>
      <c r="C204" s="2"/>
      <c r="D204" s="1"/>
      <c r="E204" s="2"/>
    </row>
    <row r="205" spans="1:5" ht="15.75" customHeight="1" x14ac:dyDescent="0.25">
      <c r="A205" s="153"/>
      <c r="B205" s="2"/>
      <c r="C205" s="2"/>
      <c r="D205" s="1"/>
      <c r="E205" s="2"/>
    </row>
    <row r="206" spans="1:5" ht="15.75" customHeight="1" x14ac:dyDescent="0.25">
      <c r="A206" s="153"/>
      <c r="B206" s="2"/>
      <c r="C206" s="2"/>
      <c r="D206" s="1"/>
      <c r="E206" s="2"/>
    </row>
    <row r="207" spans="1:5" ht="15.75" customHeight="1" x14ac:dyDescent="0.25">
      <c r="A207" s="153"/>
      <c r="B207" s="2"/>
      <c r="C207" s="2"/>
      <c r="D207" s="1"/>
      <c r="E207" s="2"/>
    </row>
    <row r="208" spans="1:5" ht="15.75" customHeight="1" x14ac:dyDescent="0.25">
      <c r="A208" s="153"/>
      <c r="B208" s="2"/>
      <c r="C208" s="2"/>
      <c r="D208" s="1"/>
      <c r="E208" s="2"/>
    </row>
    <row r="209" spans="1:5" ht="15.75" customHeight="1" x14ac:dyDescent="0.25">
      <c r="A209" s="153"/>
      <c r="B209" s="2"/>
      <c r="C209" s="2"/>
      <c r="D209" s="1"/>
      <c r="E209" s="2"/>
    </row>
    <row r="210" spans="1:5" ht="15.75" customHeight="1" x14ac:dyDescent="0.25">
      <c r="A210" s="153"/>
      <c r="B210" s="2"/>
      <c r="C210" s="2"/>
      <c r="D210" s="1"/>
      <c r="E210" s="2"/>
    </row>
    <row r="211" spans="1:5" ht="15.75" customHeight="1" x14ac:dyDescent="0.25">
      <c r="A211" s="153"/>
      <c r="B211" s="2"/>
      <c r="C211" s="2"/>
      <c r="D211" s="1"/>
      <c r="E211" s="2"/>
    </row>
    <row r="212" spans="1:5" ht="15.75" customHeight="1" x14ac:dyDescent="0.25">
      <c r="A212" s="153"/>
      <c r="B212" s="2"/>
      <c r="C212" s="2"/>
      <c r="D212" s="1"/>
      <c r="E212" s="2"/>
    </row>
    <row r="213" spans="1:5" ht="15.75" customHeight="1" x14ac:dyDescent="0.25">
      <c r="A213" s="153"/>
      <c r="B213" s="2"/>
      <c r="C213" s="2"/>
      <c r="D213" s="1"/>
      <c r="E213" s="2"/>
    </row>
    <row r="214" spans="1:5" ht="15.75" customHeight="1" x14ac:dyDescent="0.25">
      <c r="A214" s="153"/>
      <c r="B214" s="2"/>
      <c r="C214" s="2"/>
      <c r="D214" s="1"/>
      <c r="E214" s="2"/>
    </row>
    <row r="215" spans="1:5" ht="15.75" customHeight="1" x14ac:dyDescent="0.25">
      <c r="A215" s="153"/>
      <c r="B215" s="2"/>
      <c r="C215" s="2"/>
      <c r="D215" s="1"/>
      <c r="E215" s="2"/>
    </row>
    <row r="216" spans="1:5" ht="15.75" customHeight="1" x14ac:dyDescent="0.25">
      <c r="A216" s="153"/>
      <c r="B216" s="2"/>
      <c r="C216" s="2"/>
      <c r="D216" s="1"/>
      <c r="E216" s="2"/>
    </row>
    <row r="217" spans="1:5" ht="15.75" customHeight="1" x14ac:dyDescent="0.25">
      <c r="A217" s="153"/>
      <c r="B217" s="2"/>
      <c r="C217" s="2"/>
      <c r="D217" s="1"/>
      <c r="E217" s="2"/>
    </row>
    <row r="218" spans="1:5" ht="15.75" customHeight="1" x14ac:dyDescent="0.25">
      <c r="A218" s="153"/>
      <c r="B218" s="2"/>
      <c r="C218" s="2"/>
      <c r="D218" s="1"/>
      <c r="E218" s="2"/>
    </row>
    <row r="219" spans="1:5" ht="15.75" customHeight="1" x14ac:dyDescent="0.25">
      <c r="A219" s="153"/>
      <c r="B219" s="2"/>
      <c r="C219" s="2"/>
      <c r="D219" s="1"/>
      <c r="E219" s="2"/>
    </row>
    <row r="220" spans="1:5" ht="15.75" customHeight="1" x14ac:dyDescent="0.25">
      <c r="A220" s="153"/>
      <c r="B220" s="2"/>
      <c r="C220" s="2"/>
      <c r="D220" s="1"/>
      <c r="E220" s="2"/>
    </row>
    <row r="221" spans="1:5" ht="15.75" customHeight="1" x14ac:dyDescent="0.25">
      <c r="A221" s="153"/>
      <c r="B221" s="2"/>
      <c r="C221" s="2"/>
      <c r="D221" s="1"/>
      <c r="E221" s="2"/>
    </row>
    <row r="222" spans="1:5" ht="15.75" customHeight="1" x14ac:dyDescent="0.25">
      <c r="A222" s="153"/>
      <c r="B222" s="2"/>
      <c r="C222" s="2"/>
      <c r="D222" s="1"/>
      <c r="E222" s="2"/>
    </row>
    <row r="223" spans="1:5" ht="15.75" customHeight="1" x14ac:dyDescent="0.25">
      <c r="A223" s="153"/>
      <c r="B223" s="2"/>
      <c r="C223" s="2"/>
      <c r="D223" s="1"/>
      <c r="E223" s="2"/>
    </row>
    <row r="224" spans="1:5" ht="15.75" customHeight="1" x14ac:dyDescent="0.25">
      <c r="A224" s="153"/>
      <c r="B224" s="2"/>
      <c r="C224" s="2"/>
      <c r="D224" s="1"/>
      <c r="E224" s="2"/>
    </row>
    <row r="225" spans="1:5" ht="15.75" customHeight="1" x14ac:dyDescent="0.25">
      <c r="A225" s="153"/>
      <c r="B225" s="2"/>
      <c r="C225" s="2"/>
      <c r="D225" s="1"/>
      <c r="E225" s="2"/>
    </row>
    <row r="226" spans="1:5" ht="15.75" customHeight="1" x14ac:dyDescent="0.25">
      <c r="A226" s="153"/>
      <c r="B226" s="2"/>
      <c r="C226" s="2"/>
      <c r="D226" s="1"/>
      <c r="E226" s="2"/>
    </row>
    <row r="227" spans="1:5" ht="15.75" customHeight="1" x14ac:dyDescent="0.25">
      <c r="A227" s="153"/>
      <c r="B227" s="2"/>
      <c r="C227" s="2"/>
      <c r="D227" s="1"/>
      <c r="E227" s="2"/>
    </row>
    <row r="228" spans="1:5" ht="15.75" customHeight="1" x14ac:dyDescent="0.25">
      <c r="A228" s="153"/>
      <c r="B228" s="2"/>
      <c r="C228" s="2"/>
      <c r="D228" s="1"/>
      <c r="E228" s="2"/>
    </row>
    <row r="229" spans="1:5" ht="15.75" customHeight="1" x14ac:dyDescent="0.25">
      <c r="A229" s="153"/>
      <c r="B229" s="2"/>
      <c r="C229" s="2"/>
      <c r="D229" s="1"/>
      <c r="E229" s="2"/>
    </row>
    <row r="230" spans="1:5" ht="15.75" customHeight="1" x14ac:dyDescent="0.25">
      <c r="A230" s="153"/>
      <c r="B230" s="2"/>
      <c r="C230" s="2"/>
      <c r="D230" s="1"/>
      <c r="E230" s="2"/>
    </row>
    <row r="231" spans="1:5" ht="15.75" customHeight="1" x14ac:dyDescent="0.25">
      <c r="A231" s="153"/>
      <c r="B231" s="2"/>
      <c r="C231" s="2"/>
      <c r="D231" s="1"/>
      <c r="E231" s="2"/>
    </row>
    <row r="232" spans="1:5" ht="15.75" customHeight="1" x14ac:dyDescent="0.25">
      <c r="A232" s="153"/>
      <c r="B232" s="2"/>
      <c r="C232" s="2"/>
      <c r="D232" s="1"/>
      <c r="E232" s="2"/>
    </row>
    <row r="233" spans="1:5" ht="15.75" customHeight="1" x14ac:dyDescent="0.25">
      <c r="A233" s="153"/>
      <c r="B233" s="2"/>
      <c r="C233" s="2"/>
      <c r="D233" s="1"/>
      <c r="E233" s="2"/>
    </row>
    <row r="234" spans="1:5" ht="15.75" customHeight="1" x14ac:dyDescent="0.25">
      <c r="A234" s="153"/>
      <c r="B234" s="2"/>
      <c r="C234" s="2"/>
      <c r="D234" s="1"/>
      <c r="E234" s="2"/>
    </row>
    <row r="235" spans="1:5" ht="15.75" customHeight="1" x14ac:dyDescent="0.25">
      <c r="A235" s="153"/>
      <c r="B235" s="2"/>
      <c r="C235" s="2"/>
      <c r="D235" s="1"/>
      <c r="E235" s="2"/>
    </row>
    <row r="236" spans="1:5" ht="15.75" customHeight="1" x14ac:dyDescent="0.25">
      <c r="A236" s="153"/>
      <c r="B236" s="2"/>
      <c r="C236" s="2"/>
      <c r="D236" s="1"/>
      <c r="E236" s="2"/>
    </row>
    <row r="237" spans="1:5" ht="15.75" customHeight="1" x14ac:dyDescent="0.25">
      <c r="A237" s="153"/>
      <c r="B237" s="2"/>
      <c r="C237" s="2"/>
      <c r="D237" s="1"/>
      <c r="E237" s="2"/>
    </row>
    <row r="238" spans="1:5" ht="15.75" customHeight="1" x14ac:dyDescent="0.25">
      <c r="A238" s="153"/>
      <c r="B238" s="2"/>
      <c r="C238" s="2"/>
      <c r="D238" s="1"/>
      <c r="E238" s="2"/>
    </row>
    <row r="239" spans="1:5" ht="15.75" customHeight="1" x14ac:dyDescent="0.25">
      <c r="A239" s="153"/>
      <c r="B239" s="2"/>
      <c r="C239" s="2"/>
      <c r="D239" s="1"/>
      <c r="E239" s="2"/>
    </row>
    <row r="240" spans="1:5" ht="15.75" customHeight="1" x14ac:dyDescent="0.25">
      <c r="A240" s="153"/>
      <c r="B240" s="2"/>
      <c r="C240" s="2"/>
      <c r="D240" s="1"/>
      <c r="E240" s="2"/>
    </row>
    <row r="241" spans="1:5" ht="15.75" customHeight="1" x14ac:dyDescent="0.25">
      <c r="A241" s="153"/>
      <c r="B241" s="2"/>
      <c r="C241" s="2"/>
      <c r="D241" s="1"/>
      <c r="E241" s="2"/>
    </row>
    <row r="242" spans="1:5" ht="15.75" customHeight="1" x14ac:dyDescent="0.25">
      <c r="A242" s="153"/>
      <c r="B242" s="2"/>
      <c r="C242" s="2"/>
      <c r="D242" s="1"/>
      <c r="E242" s="2"/>
    </row>
    <row r="243" spans="1:5" ht="15.75" customHeight="1" x14ac:dyDescent="0.25">
      <c r="A243" s="153"/>
      <c r="B243" s="2"/>
      <c r="C243" s="2"/>
      <c r="D243" s="1"/>
      <c r="E243" s="2"/>
    </row>
    <row r="244" spans="1:5" ht="15.75" customHeight="1" x14ac:dyDescent="0.25">
      <c r="A244" s="153"/>
      <c r="B244" s="2"/>
      <c r="C244" s="2"/>
      <c r="D244" s="1"/>
      <c r="E244" s="2"/>
    </row>
    <row r="245" spans="1:5" ht="15.75" customHeight="1" x14ac:dyDescent="0.25">
      <c r="A245" s="153"/>
      <c r="B245" s="2"/>
      <c r="C245" s="2"/>
      <c r="D245" s="1"/>
      <c r="E245" s="2"/>
    </row>
    <row r="246" spans="1:5" ht="15.75" customHeight="1" x14ac:dyDescent="0.25">
      <c r="A246" s="153"/>
      <c r="B246" s="2"/>
      <c r="C246" s="2"/>
      <c r="D246" s="1"/>
      <c r="E246" s="2"/>
    </row>
    <row r="247" spans="1:5" ht="15.75" customHeight="1" x14ac:dyDescent="0.25">
      <c r="A247" s="153"/>
      <c r="B247" s="2"/>
      <c r="C247" s="2"/>
      <c r="D247" s="1"/>
      <c r="E247" s="2"/>
    </row>
    <row r="248" spans="1:5" ht="15.75" customHeight="1" x14ac:dyDescent="0.25">
      <c r="A248" s="153"/>
      <c r="B248" s="2"/>
      <c r="C248" s="2"/>
      <c r="D248" s="1"/>
      <c r="E248" s="2"/>
    </row>
    <row r="249" spans="1:5" ht="15.75" customHeight="1" x14ac:dyDescent="0.25">
      <c r="A249" s="153"/>
      <c r="B249" s="2"/>
      <c r="C249" s="2"/>
      <c r="D249" s="1"/>
      <c r="E249" s="2"/>
    </row>
    <row r="250" spans="1:5" ht="15.75" customHeight="1" x14ac:dyDescent="0.25">
      <c r="A250" s="153"/>
      <c r="B250" s="2"/>
      <c r="C250" s="2"/>
      <c r="D250" s="1"/>
      <c r="E250" s="2"/>
    </row>
    <row r="251" spans="1:5" ht="15.75" customHeight="1" x14ac:dyDescent="0.25">
      <c r="A251" s="153"/>
      <c r="B251" s="2"/>
      <c r="C251" s="2"/>
      <c r="D251" s="1"/>
      <c r="E251" s="2"/>
    </row>
    <row r="252" spans="1:5" ht="15.75" customHeight="1" x14ac:dyDescent="0.25">
      <c r="A252" s="153"/>
      <c r="B252" s="2"/>
      <c r="C252" s="2"/>
      <c r="D252" s="1"/>
      <c r="E252" s="2"/>
    </row>
    <row r="253" spans="1:5" ht="15.75" customHeight="1" x14ac:dyDescent="0.25">
      <c r="A253" s="153"/>
      <c r="B253" s="2"/>
      <c r="C253" s="2"/>
      <c r="D253" s="1"/>
      <c r="E253" s="2"/>
    </row>
    <row r="254" spans="1:5" ht="15.75" customHeight="1" x14ac:dyDescent="0.25">
      <c r="A254" s="153"/>
      <c r="B254" s="2"/>
      <c r="C254" s="2"/>
      <c r="D254" s="1"/>
      <c r="E254" s="2"/>
    </row>
    <row r="255" spans="1:5" ht="15.75" customHeight="1" x14ac:dyDescent="0.25">
      <c r="A255" s="153"/>
      <c r="B255" s="2"/>
      <c r="C255" s="2"/>
      <c r="D255" s="1"/>
      <c r="E255" s="2"/>
    </row>
    <row r="256" spans="1:5" ht="15.75" customHeight="1" x14ac:dyDescent="0.25">
      <c r="A256" s="153"/>
      <c r="B256" s="2"/>
      <c r="C256" s="2"/>
      <c r="D256" s="1"/>
      <c r="E256" s="2"/>
    </row>
    <row r="257" spans="1:5" ht="15.75" customHeight="1" x14ac:dyDescent="0.25">
      <c r="A257" s="153"/>
      <c r="B257" s="2"/>
      <c r="C257" s="2"/>
      <c r="D257" s="1"/>
      <c r="E257" s="2"/>
    </row>
    <row r="258" spans="1:5" ht="15.75" customHeight="1" x14ac:dyDescent="0.25">
      <c r="A258" s="153"/>
      <c r="B258" s="2"/>
      <c r="C258" s="2"/>
      <c r="D258" s="1"/>
      <c r="E258" s="2"/>
    </row>
    <row r="259" spans="1:5" ht="15.75" customHeight="1" x14ac:dyDescent="0.25">
      <c r="A259" s="153"/>
      <c r="B259" s="2"/>
      <c r="C259" s="2"/>
      <c r="D259" s="1"/>
      <c r="E259" s="2"/>
    </row>
    <row r="260" spans="1:5" ht="15.75" customHeight="1" x14ac:dyDescent="0.25">
      <c r="A260" s="153"/>
      <c r="B260" s="2"/>
      <c r="C260" s="2"/>
      <c r="D260" s="1"/>
      <c r="E260" s="2"/>
    </row>
    <row r="261" spans="1:5" ht="15.75" customHeight="1" x14ac:dyDescent="0.25">
      <c r="A261" s="153"/>
      <c r="B261" s="2"/>
      <c r="C261" s="2"/>
      <c r="D261" s="1"/>
      <c r="E261" s="2"/>
    </row>
    <row r="262" spans="1:5" ht="15.75" customHeight="1" x14ac:dyDescent="0.25">
      <c r="A262" s="153"/>
      <c r="B262" s="2"/>
      <c r="C262" s="2"/>
      <c r="D262" s="1"/>
      <c r="E262" s="2"/>
    </row>
    <row r="263" spans="1:5" ht="15.75" customHeight="1" x14ac:dyDescent="0.25">
      <c r="A263" s="153"/>
      <c r="B263" s="2"/>
      <c r="C263" s="2"/>
      <c r="D263" s="1"/>
      <c r="E263" s="2"/>
    </row>
    <row r="264" spans="1:5" ht="15.75" customHeight="1" x14ac:dyDescent="0.25">
      <c r="A264" s="153"/>
      <c r="B264" s="2"/>
      <c r="C264" s="2"/>
      <c r="D264" s="1"/>
      <c r="E264" s="2"/>
    </row>
    <row r="265" spans="1:5" ht="15.75" customHeight="1" x14ac:dyDescent="0.25">
      <c r="A265" s="153"/>
      <c r="B265" s="2"/>
      <c r="C265" s="2"/>
      <c r="D265" s="1"/>
      <c r="E265" s="2"/>
    </row>
    <row r="266" spans="1:5" ht="15.75" customHeight="1" x14ac:dyDescent="0.25">
      <c r="A266" s="153"/>
      <c r="B266" s="2"/>
      <c r="C266" s="2"/>
      <c r="D266" s="1"/>
      <c r="E266" s="2"/>
    </row>
    <row r="267" spans="1:5" ht="15.75" customHeight="1" x14ac:dyDescent="0.25">
      <c r="A267" s="153"/>
      <c r="B267" s="2"/>
      <c r="C267" s="2"/>
      <c r="D267" s="1"/>
      <c r="E267" s="2"/>
    </row>
    <row r="268" spans="1:5" ht="15.75" customHeight="1" x14ac:dyDescent="0.25">
      <c r="A268" s="153"/>
      <c r="B268" s="2"/>
      <c r="C268" s="2"/>
      <c r="D268" s="1"/>
      <c r="E268" s="2"/>
    </row>
    <row r="269" spans="1:5" ht="15.75" customHeight="1" x14ac:dyDescent="0.25">
      <c r="A269" s="153"/>
      <c r="B269" s="2"/>
      <c r="C269" s="2"/>
      <c r="D269" s="1"/>
      <c r="E269" s="2"/>
    </row>
    <row r="270" spans="1:5" ht="15.75" customHeight="1" x14ac:dyDescent="0.25">
      <c r="A270" s="153"/>
      <c r="B270" s="2"/>
      <c r="C270" s="2"/>
      <c r="D270" s="1"/>
      <c r="E270" s="2"/>
    </row>
    <row r="271" spans="1:5" ht="15.75" customHeight="1" x14ac:dyDescent="0.25">
      <c r="A271" s="153"/>
      <c r="B271" s="2"/>
      <c r="C271" s="2"/>
      <c r="D271" s="1"/>
      <c r="E271" s="2"/>
    </row>
    <row r="272" spans="1:5" ht="15.75" customHeight="1" x14ac:dyDescent="0.25">
      <c r="A272" s="153"/>
      <c r="B272" s="2"/>
      <c r="C272" s="2"/>
      <c r="D272" s="1"/>
      <c r="E272" s="2"/>
    </row>
    <row r="273" spans="1:5" ht="15.75" customHeight="1" x14ac:dyDescent="0.25">
      <c r="A273" s="153"/>
      <c r="B273" s="2"/>
      <c r="C273" s="2"/>
      <c r="D273" s="1"/>
      <c r="E273" s="2"/>
    </row>
    <row r="274" spans="1:5" ht="15.75" customHeight="1" x14ac:dyDescent="0.25">
      <c r="A274" s="153"/>
      <c r="B274" s="2"/>
      <c r="C274" s="2"/>
      <c r="D274" s="1"/>
      <c r="E274" s="2"/>
    </row>
    <row r="275" spans="1:5" ht="15.75" customHeight="1" x14ac:dyDescent="0.25">
      <c r="A275" s="153"/>
      <c r="B275" s="2"/>
      <c r="C275" s="2"/>
      <c r="D275" s="1"/>
      <c r="E275" s="2"/>
    </row>
    <row r="276" spans="1:5" ht="15.75" customHeight="1" x14ac:dyDescent="0.25">
      <c r="A276" s="153"/>
      <c r="B276" s="2"/>
      <c r="C276" s="2"/>
      <c r="D276" s="1"/>
      <c r="E276" s="2"/>
    </row>
    <row r="277" spans="1:5" ht="15.75" customHeight="1" x14ac:dyDescent="0.25">
      <c r="A277" s="153"/>
      <c r="B277" s="2"/>
      <c r="C277" s="2"/>
      <c r="D277" s="1"/>
      <c r="E277" s="2"/>
    </row>
    <row r="278" spans="1:5" ht="15.75" customHeight="1" x14ac:dyDescent="0.25">
      <c r="A278" s="153"/>
      <c r="B278" s="2"/>
      <c r="C278" s="2"/>
      <c r="D278" s="1"/>
      <c r="E278" s="2"/>
    </row>
    <row r="279" spans="1:5" ht="15.75" customHeight="1" x14ac:dyDescent="0.25">
      <c r="A279" s="153"/>
      <c r="B279" s="2"/>
      <c r="C279" s="2"/>
      <c r="D279" s="1"/>
      <c r="E279" s="2"/>
    </row>
    <row r="280" spans="1:5" ht="15.75" customHeight="1" x14ac:dyDescent="0.25">
      <c r="A280" s="153"/>
      <c r="B280" s="2"/>
      <c r="C280" s="2"/>
      <c r="D280" s="1"/>
      <c r="E280" s="2"/>
    </row>
    <row r="281" spans="1:5" ht="15.75" customHeight="1" x14ac:dyDescent="0.25">
      <c r="A281" s="153"/>
      <c r="B281" s="2"/>
      <c r="C281" s="2"/>
      <c r="D281" s="1"/>
      <c r="E281" s="2"/>
    </row>
    <row r="282" spans="1:5" ht="15.75" customHeight="1" x14ac:dyDescent="0.25">
      <c r="A282" s="153"/>
      <c r="B282" s="2"/>
      <c r="C282" s="2"/>
      <c r="D282" s="1"/>
      <c r="E282" s="2"/>
    </row>
    <row r="283" spans="1:5" ht="15.75" customHeight="1" x14ac:dyDescent="0.25">
      <c r="A283" s="153"/>
      <c r="B283" s="2"/>
      <c r="C283" s="2"/>
      <c r="D283" s="1"/>
      <c r="E283" s="2"/>
    </row>
    <row r="284" spans="1:5" ht="15.75" customHeight="1" x14ac:dyDescent="0.25">
      <c r="A284" s="153"/>
      <c r="B284" s="2"/>
      <c r="C284" s="2"/>
      <c r="D284" s="1"/>
      <c r="E284" s="2"/>
    </row>
    <row r="285" spans="1:5" ht="15.75" customHeight="1" x14ac:dyDescent="0.25">
      <c r="A285" s="153"/>
      <c r="B285" s="2"/>
      <c r="C285" s="2"/>
      <c r="D285" s="1"/>
      <c r="E285" s="2"/>
    </row>
    <row r="286" spans="1:5" ht="15.75" customHeight="1" x14ac:dyDescent="0.25">
      <c r="A286" s="153"/>
      <c r="B286" s="2"/>
      <c r="C286" s="2"/>
      <c r="D286" s="1"/>
      <c r="E286" s="2"/>
    </row>
    <row r="287" spans="1:5" ht="15.75" customHeight="1" x14ac:dyDescent="0.25">
      <c r="A287" s="153"/>
      <c r="B287" s="2"/>
      <c r="C287" s="2"/>
      <c r="D287" s="1"/>
      <c r="E287" s="2"/>
    </row>
    <row r="288" spans="1:5" ht="15.75" customHeight="1" x14ac:dyDescent="0.25">
      <c r="A288" s="153"/>
      <c r="B288" s="2"/>
      <c r="C288" s="2"/>
      <c r="D288" s="1"/>
      <c r="E288" s="2"/>
    </row>
    <row r="289" spans="1:5" ht="15.75" customHeight="1" x14ac:dyDescent="0.25">
      <c r="A289" s="153"/>
      <c r="B289" s="2"/>
      <c r="C289" s="2"/>
      <c r="D289" s="1"/>
      <c r="E289" s="2"/>
    </row>
    <row r="290" spans="1:5" ht="15.75" customHeight="1" x14ac:dyDescent="0.25">
      <c r="A290" s="153"/>
      <c r="B290" s="2"/>
      <c r="C290" s="2"/>
      <c r="D290" s="1"/>
      <c r="E290" s="2"/>
    </row>
    <row r="291" spans="1:5" ht="15.75" customHeight="1" x14ac:dyDescent="0.25">
      <c r="A291" s="153"/>
      <c r="B291" s="2"/>
      <c r="C291" s="2"/>
      <c r="D291" s="1"/>
      <c r="E291" s="2"/>
    </row>
    <row r="292" spans="1:5" ht="15.75" customHeight="1" x14ac:dyDescent="0.25">
      <c r="A292" s="153"/>
      <c r="B292" s="2"/>
      <c r="C292" s="2"/>
      <c r="D292" s="1"/>
      <c r="E292" s="2"/>
    </row>
    <row r="293" spans="1:5" ht="15.75" customHeight="1" x14ac:dyDescent="0.25">
      <c r="A293" s="153"/>
      <c r="B293" s="2"/>
      <c r="C293" s="2"/>
      <c r="D293" s="1"/>
      <c r="E293" s="2"/>
    </row>
    <row r="294" spans="1:5" ht="15.75" customHeight="1" x14ac:dyDescent="0.25">
      <c r="A294" s="153"/>
      <c r="B294" s="2"/>
      <c r="C294" s="2"/>
      <c r="D294" s="1"/>
      <c r="E294" s="2"/>
    </row>
    <row r="295" spans="1:5" ht="15.75" customHeight="1" x14ac:dyDescent="0.25">
      <c r="A295" s="153"/>
      <c r="B295" s="2"/>
      <c r="C295" s="2"/>
      <c r="D295" s="1"/>
      <c r="E295" s="2"/>
    </row>
    <row r="296" spans="1:5" ht="15.75" customHeight="1" x14ac:dyDescent="0.25">
      <c r="A296" s="153"/>
      <c r="B296" s="2"/>
      <c r="C296" s="2"/>
      <c r="D296" s="1"/>
      <c r="E296" s="2"/>
    </row>
    <row r="297" spans="1:5" ht="15.75" customHeight="1" x14ac:dyDescent="0.25">
      <c r="A297" s="153"/>
      <c r="B297" s="2"/>
      <c r="C297" s="2"/>
      <c r="D297" s="1"/>
      <c r="E297" s="2"/>
    </row>
    <row r="298" spans="1:5" ht="15.75" customHeight="1" x14ac:dyDescent="0.25">
      <c r="A298" s="153"/>
      <c r="B298" s="2"/>
      <c r="C298" s="2"/>
      <c r="D298" s="1"/>
      <c r="E298" s="2"/>
    </row>
    <row r="299" spans="1:5" ht="15.75" customHeight="1" x14ac:dyDescent="0.25">
      <c r="A299" s="153"/>
      <c r="B299" s="2"/>
      <c r="C299" s="2"/>
      <c r="D299" s="1"/>
      <c r="E299" s="2"/>
    </row>
    <row r="300" spans="1:5" ht="15.75" customHeight="1" x14ac:dyDescent="0.25">
      <c r="A300" s="153"/>
      <c r="B300" s="2"/>
      <c r="C300" s="2"/>
      <c r="D300" s="1"/>
      <c r="E300" s="2"/>
    </row>
    <row r="301" spans="1:5" ht="15.75" customHeight="1" x14ac:dyDescent="0.25">
      <c r="A301" s="153"/>
      <c r="B301" s="2"/>
      <c r="C301" s="2"/>
      <c r="D301" s="1"/>
      <c r="E301" s="2"/>
    </row>
    <row r="302" spans="1:5" ht="15.75" customHeight="1" x14ac:dyDescent="0.25">
      <c r="A302" s="153"/>
      <c r="B302" s="2"/>
      <c r="C302" s="2"/>
      <c r="D302" s="1"/>
      <c r="E302" s="2"/>
    </row>
    <row r="303" spans="1:5" ht="15.75" customHeight="1" x14ac:dyDescent="0.25">
      <c r="A303" s="153"/>
      <c r="B303" s="2"/>
      <c r="C303" s="2"/>
      <c r="D303" s="1"/>
      <c r="E303" s="2"/>
    </row>
    <row r="304" spans="1:5" ht="15.75" customHeight="1" x14ac:dyDescent="0.25">
      <c r="A304" s="153"/>
      <c r="B304" s="2"/>
      <c r="C304" s="2"/>
      <c r="D304" s="1"/>
      <c r="E304" s="2"/>
    </row>
    <row r="305" spans="1:5" ht="15.75" customHeight="1" x14ac:dyDescent="0.25">
      <c r="A305" s="153"/>
      <c r="B305" s="2"/>
      <c r="C305" s="2"/>
      <c r="D305" s="1"/>
      <c r="E305" s="2"/>
    </row>
    <row r="306" spans="1:5" ht="15.75" customHeight="1" x14ac:dyDescent="0.25">
      <c r="A306" s="153"/>
      <c r="B306" s="2"/>
      <c r="C306" s="2"/>
      <c r="D306" s="1"/>
      <c r="E306" s="2"/>
    </row>
    <row r="307" spans="1:5" ht="15.75" customHeight="1" x14ac:dyDescent="0.25">
      <c r="A307" s="153"/>
      <c r="B307" s="2"/>
      <c r="C307" s="2"/>
      <c r="D307" s="1"/>
      <c r="E307" s="2"/>
    </row>
    <row r="308" spans="1:5" ht="15.75" customHeight="1" x14ac:dyDescent="0.25">
      <c r="A308" s="153"/>
      <c r="B308" s="2"/>
      <c r="C308" s="2"/>
      <c r="D308" s="1"/>
      <c r="E308" s="2"/>
    </row>
    <row r="309" spans="1:5" ht="15.75" customHeight="1" x14ac:dyDescent="0.25">
      <c r="A309" s="153"/>
      <c r="B309" s="2"/>
      <c r="C309" s="2"/>
      <c r="D309" s="1"/>
      <c r="E309" s="2"/>
    </row>
    <row r="310" spans="1:5" ht="15.75" customHeight="1" x14ac:dyDescent="0.25">
      <c r="A310" s="153"/>
      <c r="B310" s="2"/>
      <c r="C310" s="2"/>
      <c r="D310" s="1"/>
      <c r="E310" s="2"/>
    </row>
    <row r="311" spans="1:5" ht="15.75" customHeight="1" x14ac:dyDescent="0.25">
      <c r="A311" s="153"/>
      <c r="B311" s="2"/>
      <c r="C311" s="2"/>
      <c r="D311" s="1"/>
      <c r="E311" s="2"/>
    </row>
    <row r="312" spans="1:5" ht="15.75" customHeight="1" x14ac:dyDescent="0.25">
      <c r="A312" s="153"/>
      <c r="B312" s="2"/>
      <c r="C312" s="2"/>
      <c r="D312" s="1"/>
      <c r="E312" s="2"/>
    </row>
    <row r="313" spans="1:5" ht="15.75" customHeight="1" x14ac:dyDescent="0.25">
      <c r="A313" s="153"/>
      <c r="B313" s="2"/>
      <c r="C313" s="2"/>
      <c r="D313" s="1"/>
      <c r="E313" s="2"/>
    </row>
    <row r="314" spans="1:5" ht="15.75" customHeight="1" x14ac:dyDescent="0.25">
      <c r="A314" s="153"/>
      <c r="B314" s="2"/>
      <c r="C314" s="2"/>
      <c r="D314" s="1"/>
      <c r="E314" s="2"/>
    </row>
    <row r="315" spans="1:5" ht="15.75" customHeight="1" x14ac:dyDescent="0.25">
      <c r="A315" s="153"/>
      <c r="B315" s="2"/>
      <c r="C315" s="2"/>
      <c r="D315" s="1"/>
      <c r="E315" s="2"/>
    </row>
    <row r="316" spans="1:5" ht="15.75" customHeight="1" x14ac:dyDescent="0.25">
      <c r="A316" s="153"/>
      <c r="B316" s="2"/>
      <c r="C316" s="2"/>
      <c r="D316" s="1"/>
      <c r="E316" s="2"/>
    </row>
    <row r="317" spans="1:5" ht="15.75" customHeight="1" x14ac:dyDescent="0.25">
      <c r="A317" s="153"/>
      <c r="B317" s="2"/>
      <c r="C317" s="2"/>
      <c r="D317" s="1"/>
      <c r="E317" s="2"/>
    </row>
    <row r="318" spans="1:5" ht="15.75" customHeight="1" x14ac:dyDescent="0.25">
      <c r="A318" s="153"/>
      <c r="B318" s="2"/>
      <c r="C318" s="2"/>
      <c r="D318" s="1"/>
      <c r="E318" s="2"/>
    </row>
    <row r="319" spans="1:5" ht="15.75" customHeight="1" x14ac:dyDescent="0.25">
      <c r="A319" s="153"/>
      <c r="B319" s="2"/>
      <c r="C319" s="2"/>
      <c r="D319" s="1"/>
      <c r="E319" s="2"/>
    </row>
    <row r="320" spans="1:5" ht="15.75" customHeight="1" x14ac:dyDescent="0.25">
      <c r="A320" s="153"/>
      <c r="B320" s="2"/>
      <c r="C320" s="2"/>
      <c r="D320" s="1"/>
      <c r="E320" s="2"/>
    </row>
    <row r="321" spans="1:5" ht="15.75" customHeight="1" x14ac:dyDescent="0.25">
      <c r="A321" s="153"/>
      <c r="B321" s="2"/>
      <c r="C321" s="2"/>
      <c r="D321" s="1"/>
      <c r="E321" s="2"/>
    </row>
    <row r="322" spans="1:5" ht="15.75" customHeight="1" x14ac:dyDescent="0.25">
      <c r="A322" s="153"/>
      <c r="B322" s="2"/>
      <c r="C322" s="2"/>
      <c r="D322" s="1"/>
      <c r="E322" s="2"/>
    </row>
    <row r="323" spans="1:5" ht="15.75" customHeight="1" x14ac:dyDescent="0.25">
      <c r="A323" s="153"/>
      <c r="B323" s="2"/>
      <c r="C323" s="2"/>
      <c r="D323" s="1"/>
      <c r="E323" s="2"/>
    </row>
    <row r="324" spans="1:5" ht="15.75" customHeight="1" x14ac:dyDescent="0.25">
      <c r="A324" s="153"/>
      <c r="B324" s="2"/>
      <c r="C324" s="2"/>
      <c r="D324" s="1"/>
      <c r="E324" s="2"/>
    </row>
    <row r="325" spans="1:5" ht="15.75" customHeight="1" x14ac:dyDescent="0.25">
      <c r="A325" s="153"/>
      <c r="B325" s="2"/>
      <c r="C325" s="2"/>
      <c r="D325" s="1"/>
      <c r="E325" s="2"/>
    </row>
    <row r="326" spans="1:5" ht="15.75" customHeight="1" x14ac:dyDescent="0.25">
      <c r="A326" s="153"/>
      <c r="B326" s="2"/>
      <c r="C326" s="2"/>
      <c r="D326" s="1"/>
      <c r="E326" s="2"/>
    </row>
    <row r="327" spans="1:5" ht="15.75" customHeight="1" x14ac:dyDescent="0.25">
      <c r="A327" s="153"/>
      <c r="B327" s="2"/>
      <c r="C327" s="2"/>
      <c r="D327" s="1"/>
      <c r="E327" s="2"/>
    </row>
    <row r="328" spans="1:5" ht="15.75" customHeight="1" x14ac:dyDescent="0.25">
      <c r="A328" s="153"/>
      <c r="B328" s="2"/>
      <c r="C328" s="2"/>
      <c r="D328" s="1"/>
      <c r="E328" s="2"/>
    </row>
    <row r="329" spans="1:5" ht="15.75" customHeight="1" x14ac:dyDescent="0.25">
      <c r="A329" s="153"/>
      <c r="B329" s="2"/>
      <c r="C329" s="2"/>
      <c r="D329" s="1"/>
      <c r="E329" s="2"/>
    </row>
    <row r="330" spans="1:5" ht="15.75" customHeight="1" x14ac:dyDescent="0.25">
      <c r="A330" s="153"/>
      <c r="B330" s="2"/>
      <c r="C330" s="2"/>
      <c r="D330" s="1"/>
      <c r="E330" s="2"/>
    </row>
    <row r="331" spans="1:5" ht="15.75" customHeight="1" x14ac:dyDescent="0.25">
      <c r="A331" s="153"/>
      <c r="B331" s="2"/>
      <c r="C331" s="2"/>
      <c r="D331" s="1"/>
      <c r="E331" s="2"/>
    </row>
    <row r="332" spans="1:5" ht="15.75" customHeight="1" x14ac:dyDescent="0.25">
      <c r="A332" s="153"/>
      <c r="B332" s="2"/>
      <c r="C332" s="2"/>
      <c r="D332" s="1"/>
      <c r="E332" s="2"/>
    </row>
    <row r="333" spans="1:5" ht="15.75" customHeight="1" x14ac:dyDescent="0.25">
      <c r="A333" s="153"/>
      <c r="B333" s="2"/>
      <c r="C333" s="2"/>
      <c r="D333" s="1"/>
      <c r="E333" s="2"/>
    </row>
    <row r="334" spans="1:5" ht="15.75" customHeight="1" x14ac:dyDescent="0.25">
      <c r="A334" s="153"/>
      <c r="B334" s="2"/>
      <c r="C334" s="2"/>
      <c r="D334" s="1"/>
      <c r="E334" s="2"/>
    </row>
    <row r="335" spans="1:5" ht="15.75" customHeight="1" x14ac:dyDescent="0.25">
      <c r="A335" s="153"/>
      <c r="B335" s="2"/>
      <c r="C335" s="2"/>
      <c r="D335" s="1"/>
      <c r="E335" s="2"/>
    </row>
    <row r="336" spans="1:5" ht="15.75" customHeight="1" x14ac:dyDescent="0.25">
      <c r="A336" s="153"/>
      <c r="B336" s="2"/>
      <c r="C336" s="2"/>
      <c r="D336" s="1"/>
      <c r="E336" s="2"/>
    </row>
    <row r="337" spans="1:5" ht="15.75" customHeight="1" x14ac:dyDescent="0.25">
      <c r="A337" s="153"/>
      <c r="B337" s="2"/>
      <c r="C337" s="2"/>
      <c r="D337" s="1"/>
      <c r="E337" s="2"/>
    </row>
    <row r="338" spans="1:5" ht="15.75" customHeight="1" x14ac:dyDescent="0.25">
      <c r="A338" s="153"/>
      <c r="B338" s="2"/>
      <c r="C338" s="2"/>
      <c r="D338" s="1"/>
      <c r="E338" s="2"/>
    </row>
    <row r="339" spans="1:5" ht="15.75" customHeight="1" x14ac:dyDescent="0.25">
      <c r="A339" s="153"/>
      <c r="B339" s="2"/>
      <c r="C339" s="2"/>
      <c r="D339" s="1"/>
      <c r="E339" s="2"/>
    </row>
    <row r="340" spans="1:5" ht="15.75" customHeight="1" x14ac:dyDescent="0.25">
      <c r="A340" s="153"/>
      <c r="B340" s="2"/>
      <c r="C340" s="2"/>
      <c r="D340" s="1"/>
      <c r="E340" s="2"/>
    </row>
    <row r="341" spans="1:5" ht="15.75" customHeight="1" x14ac:dyDescent="0.25">
      <c r="A341" s="153"/>
      <c r="B341" s="2"/>
      <c r="C341" s="2"/>
      <c r="D341" s="1"/>
      <c r="E341" s="2"/>
    </row>
    <row r="342" spans="1:5" ht="15.75" customHeight="1" x14ac:dyDescent="0.25">
      <c r="A342" s="153"/>
      <c r="B342" s="2"/>
      <c r="C342" s="2"/>
      <c r="D342" s="1"/>
      <c r="E342" s="2"/>
    </row>
    <row r="343" spans="1:5" ht="15.75" customHeight="1" x14ac:dyDescent="0.25">
      <c r="A343" s="153"/>
      <c r="B343" s="2"/>
      <c r="C343" s="2"/>
      <c r="D343" s="1"/>
      <c r="E343" s="2"/>
    </row>
    <row r="344" spans="1:5" ht="15.75" customHeight="1" x14ac:dyDescent="0.25">
      <c r="A344" s="153"/>
      <c r="B344" s="2"/>
      <c r="C344" s="2"/>
      <c r="D344" s="1"/>
      <c r="E344" s="2"/>
    </row>
    <row r="345" spans="1:5" ht="15.75" customHeight="1" x14ac:dyDescent="0.25">
      <c r="A345" s="153"/>
      <c r="B345" s="2"/>
      <c r="C345" s="2"/>
      <c r="D345" s="1"/>
      <c r="E345" s="2"/>
    </row>
    <row r="346" spans="1:5" ht="15.75" customHeight="1" x14ac:dyDescent="0.25">
      <c r="A346" s="153"/>
      <c r="B346" s="2"/>
      <c r="C346" s="2"/>
      <c r="D346" s="1"/>
      <c r="E346" s="2"/>
    </row>
    <row r="347" spans="1:5" ht="15.75" customHeight="1" x14ac:dyDescent="0.25">
      <c r="A347" s="153"/>
      <c r="B347" s="2"/>
      <c r="C347" s="2"/>
      <c r="D347" s="1"/>
      <c r="E347" s="2"/>
    </row>
    <row r="348" spans="1:5" ht="15.75" customHeight="1" x14ac:dyDescent="0.25">
      <c r="A348" s="153"/>
      <c r="B348" s="2"/>
      <c r="C348" s="2"/>
      <c r="D348" s="1"/>
      <c r="E348" s="2"/>
    </row>
    <row r="349" spans="1:5" ht="15.75" customHeight="1" x14ac:dyDescent="0.25">
      <c r="A349" s="153"/>
      <c r="B349" s="2"/>
      <c r="C349" s="2"/>
      <c r="D349" s="1"/>
      <c r="E349" s="2"/>
    </row>
    <row r="350" spans="1:5" ht="15.75" customHeight="1" x14ac:dyDescent="0.25">
      <c r="A350" s="153"/>
      <c r="B350" s="2"/>
      <c r="C350" s="2"/>
      <c r="D350" s="1"/>
      <c r="E350" s="2"/>
    </row>
    <row r="351" spans="1:5" ht="15.75" customHeight="1" x14ac:dyDescent="0.25">
      <c r="A351" s="153"/>
      <c r="B351" s="2"/>
      <c r="C351" s="2"/>
      <c r="D351" s="1"/>
      <c r="E351" s="2"/>
    </row>
    <row r="352" spans="1:5" ht="15.75" customHeight="1" x14ac:dyDescent="0.25">
      <c r="A352" s="153"/>
      <c r="B352" s="2"/>
      <c r="C352" s="2"/>
      <c r="D352" s="1"/>
      <c r="E352" s="2"/>
    </row>
    <row r="353" spans="1:5" ht="15.75" customHeight="1" x14ac:dyDescent="0.25">
      <c r="A353" s="153"/>
      <c r="B353" s="2"/>
      <c r="C353" s="2"/>
      <c r="D353" s="1"/>
      <c r="E353" s="2"/>
    </row>
    <row r="354" spans="1:5" ht="15.75" customHeight="1" x14ac:dyDescent="0.25">
      <c r="A354" s="153"/>
      <c r="B354" s="2"/>
      <c r="C354" s="2"/>
      <c r="D354" s="1"/>
      <c r="E354" s="2"/>
    </row>
    <row r="355" spans="1:5" ht="15.75" customHeight="1" x14ac:dyDescent="0.25">
      <c r="A355" s="153"/>
      <c r="B355" s="2"/>
      <c r="C355" s="2"/>
      <c r="D355" s="1"/>
      <c r="E355" s="2"/>
    </row>
    <row r="356" spans="1:5" ht="15.75" customHeight="1" x14ac:dyDescent="0.25">
      <c r="A356" s="153"/>
      <c r="B356" s="2"/>
      <c r="C356" s="2"/>
      <c r="D356" s="1"/>
      <c r="E356" s="2"/>
    </row>
    <row r="357" spans="1:5" ht="15.75" customHeight="1" x14ac:dyDescent="0.25">
      <c r="A357" s="153"/>
      <c r="B357" s="2"/>
      <c r="C357" s="2"/>
      <c r="D357" s="1"/>
      <c r="E357" s="2"/>
    </row>
    <row r="358" spans="1:5" ht="15.75" customHeight="1" x14ac:dyDescent="0.25">
      <c r="A358" s="153"/>
      <c r="B358" s="2"/>
      <c r="C358" s="2"/>
      <c r="D358" s="1"/>
      <c r="E358" s="2"/>
    </row>
    <row r="359" spans="1:5" ht="15.75" customHeight="1" x14ac:dyDescent="0.25">
      <c r="A359" s="153"/>
      <c r="B359" s="2"/>
      <c r="C359" s="2"/>
      <c r="D359" s="1"/>
      <c r="E359" s="2"/>
    </row>
    <row r="360" spans="1:5" ht="15.75" customHeight="1" x14ac:dyDescent="0.25">
      <c r="A360" s="153"/>
      <c r="B360" s="2"/>
      <c r="C360" s="2"/>
      <c r="D360" s="1"/>
      <c r="E360" s="2"/>
    </row>
    <row r="361" spans="1:5" ht="15.75" customHeight="1" x14ac:dyDescent="0.25">
      <c r="A361" s="153"/>
      <c r="B361" s="2"/>
      <c r="C361" s="2"/>
      <c r="D361" s="1"/>
      <c r="E361" s="2"/>
    </row>
    <row r="362" spans="1:5" ht="15.75" customHeight="1" x14ac:dyDescent="0.25">
      <c r="A362" s="153"/>
      <c r="B362" s="2"/>
      <c r="C362" s="2"/>
      <c r="D362" s="1"/>
      <c r="E362" s="2"/>
    </row>
    <row r="363" spans="1:5" ht="15.75" customHeight="1" x14ac:dyDescent="0.25">
      <c r="A363" s="153"/>
      <c r="B363" s="2"/>
      <c r="C363" s="2"/>
      <c r="D363" s="1"/>
      <c r="E363" s="2"/>
    </row>
    <row r="364" spans="1:5" ht="15.75" customHeight="1" x14ac:dyDescent="0.25">
      <c r="A364" s="153"/>
      <c r="B364" s="2"/>
      <c r="C364" s="2"/>
      <c r="D364" s="1"/>
      <c r="E364" s="2"/>
    </row>
    <row r="365" spans="1:5" ht="15.75" customHeight="1" x14ac:dyDescent="0.25">
      <c r="A365" s="153"/>
      <c r="B365" s="2"/>
      <c r="C365" s="2"/>
      <c r="D365" s="1"/>
      <c r="E365" s="2"/>
    </row>
    <row r="366" spans="1:5" ht="15.75" customHeight="1" x14ac:dyDescent="0.25">
      <c r="A366" s="153"/>
      <c r="B366" s="2"/>
      <c r="C366" s="2"/>
      <c r="D366" s="1"/>
      <c r="E366" s="2"/>
    </row>
    <row r="367" spans="1:5" ht="15.75" customHeight="1" x14ac:dyDescent="0.25">
      <c r="A367" s="153"/>
      <c r="B367" s="2"/>
      <c r="C367" s="2"/>
      <c r="D367" s="1"/>
      <c r="E367" s="2"/>
    </row>
    <row r="368" spans="1:5" ht="15.75" customHeight="1" x14ac:dyDescent="0.25">
      <c r="A368" s="153"/>
      <c r="B368" s="2"/>
      <c r="C368" s="2"/>
      <c r="D368" s="1"/>
      <c r="E368" s="2"/>
    </row>
    <row r="369" spans="1:5" ht="15.75" customHeight="1" x14ac:dyDescent="0.25">
      <c r="A369" s="153"/>
      <c r="B369" s="2"/>
      <c r="C369" s="2"/>
      <c r="D369" s="1"/>
      <c r="E369" s="2"/>
    </row>
    <row r="370" spans="1:5" ht="15.75" customHeight="1" x14ac:dyDescent="0.25">
      <c r="A370" s="153"/>
      <c r="B370" s="2"/>
      <c r="C370" s="2"/>
      <c r="D370" s="1"/>
      <c r="E370" s="2"/>
    </row>
    <row r="371" spans="1:5" ht="15.75" customHeight="1" x14ac:dyDescent="0.25">
      <c r="A371" s="153"/>
      <c r="B371" s="2"/>
      <c r="C371" s="2"/>
      <c r="D371" s="1"/>
      <c r="E371" s="2"/>
    </row>
    <row r="372" spans="1:5" ht="15.75" customHeight="1" x14ac:dyDescent="0.25">
      <c r="A372" s="153"/>
      <c r="B372" s="2"/>
      <c r="C372" s="2"/>
      <c r="D372" s="1"/>
      <c r="E372" s="2"/>
    </row>
    <row r="373" spans="1:5" ht="15.75" customHeight="1" x14ac:dyDescent="0.25">
      <c r="A373" s="153"/>
      <c r="B373" s="2"/>
      <c r="C373" s="2"/>
      <c r="D373" s="1"/>
      <c r="E373" s="2"/>
    </row>
    <row r="374" spans="1:5" ht="15.75" customHeight="1" x14ac:dyDescent="0.25">
      <c r="A374" s="153"/>
      <c r="B374" s="2"/>
      <c r="C374" s="2"/>
      <c r="D374" s="1"/>
      <c r="E374" s="2"/>
    </row>
    <row r="375" spans="1:5" ht="15.75" customHeight="1" x14ac:dyDescent="0.25">
      <c r="A375" s="153"/>
      <c r="B375" s="2"/>
      <c r="C375" s="2"/>
      <c r="D375" s="1"/>
      <c r="E375" s="2"/>
    </row>
    <row r="376" spans="1:5" ht="15.75" customHeight="1" x14ac:dyDescent="0.25">
      <c r="A376" s="153"/>
      <c r="B376" s="2"/>
      <c r="C376" s="2"/>
      <c r="D376" s="1"/>
      <c r="E376" s="2"/>
    </row>
    <row r="377" spans="1:5" ht="15.75" customHeight="1" x14ac:dyDescent="0.25">
      <c r="A377" s="153"/>
      <c r="B377" s="2"/>
      <c r="C377" s="2"/>
      <c r="D377" s="1"/>
      <c r="E377" s="2"/>
    </row>
    <row r="378" spans="1:5" ht="15.75" customHeight="1" x14ac:dyDescent="0.25">
      <c r="A378" s="153"/>
      <c r="B378" s="2"/>
      <c r="C378" s="2"/>
      <c r="D378" s="1"/>
      <c r="E378" s="2"/>
    </row>
    <row r="379" spans="1:5" ht="15.75" customHeight="1" x14ac:dyDescent="0.25">
      <c r="A379" s="153"/>
      <c r="B379" s="2"/>
      <c r="C379" s="2"/>
      <c r="D379" s="1"/>
      <c r="E379" s="2"/>
    </row>
    <row r="380" spans="1:5" ht="15.75" customHeight="1" x14ac:dyDescent="0.25">
      <c r="A380" s="153"/>
      <c r="B380" s="2"/>
      <c r="C380" s="2"/>
      <c r="D380" s="1"/>
      <c r="E380" s="2"/>
    </row>
    <row r="381" spans="1:5" ht="15.75" customHeight="1" x14ac:dyDescent="0.25">
      <c r="A381" s="153"/>
      <c r="B381" s="2"/>
      <c r="C381" s="2"/>
      <c r="D381" s="1"/>
      <c r="E381" s="2"/>
    </row>
    <row r="382" spans="1:5" ht="15.75" customHeight="1" x14ac:dyDescent="0.25">
      <c r="A382" s="153"/>
      <c r="B382" s="2"/>
      <c r="C382" s="2"/>
      <c r="D382" s="1"/>
      <c r="E382" s="2"/>
    </row>
    <row r="383" spans="1:5" ht="15.75" customHeight="1" x14ac:dyDescent="0.25">
      <c r="A383" s="153"/>
      <c r="B383" s="2"/>
      <c r="C383" s="2"/>
      <c r="D383" s="1"/>
      <c r="E383" s="2"/>
    </row>
    <row r="384" spans="1:5" ht="15.75" customHeight="1" x14ac:dyDescent="0.25">
      <c r="A384" s="153"/>
      <c r="B384" s="2"/>
      <c r="C384" s="2"/>
      <c r="D384" s="1"/>
      <c r="E384" s="2"/>
    </row>
    <row r="385" spans="1:5" ht="15.75" customHeight="1" x14ac:dyDescent="0.25">
      <c r="A385" s="153"/>
      <c r="B385" s="2"/>
      <c r="C385" s="2"/>
      <c r="D385" s="1"/>
      <c r="E385" s="2"/>
    </row>
    <row r="386" spans="1:5" ht="15.75" customHeight="1" x14ac:dyDescent="0.25">
      <c r="A386" s="153"/>
      <c r="B386" s="2"/>
      <c r="C386" s="2"/>
      <c r="D386" s="1"/>
      <c r="E386" s="2"/>
    </row>
    <row r="387" spans="1:5" ht="15.75" customHeight="1" x14ac:dyDescent="0.25">
      <c r="A387" s="153"/>
      <c r="B387" s="2"/>
      <c r="C387" s="2"/>
      <c r="D387" s="1"/>
      <c r="E387" s="2"/>
    </row>
    <row r="388" spans="1:5" ht="15.75" customHeight="1" x14ac:dyDescent="0.25">
      <c r="A388" s="153"/>
      <c r="B388" s="2"/>
      <c r="C388" s="2"/>
      <c r="D388" s="1"/>
      <c r="E388" s="2"/>
    </row>
    <row r="389" spans="1:5" ht="15.75" customHeight="1" x14ac:dyDescent="0.25">
      <c r="A389" s="153"/>
      <c r="B389" s="2"/>
      <c r="C389" s="2"/>
      <c r="D389" s="1"/>
      <c r="E389" s="2"/>
    </row>
    <row r="390" spans="1:5" ht="15.75" customHeight="1" x14ac:dyDescent="0.25">
      <c r="A390" s="153"/>
      <c r="B390" s="2"/>
      <c r="C390" s="2"/>
      <c r="D390" s="1"/>
      <c r="E390" s="2"/>
    </row>
    <row r="391" spans="1:5" ht="15.75" customHeight="1" x14ac:dyDescent="0.25">
      <c r="A391" s="153"/>
      <c r="B391" s="2"/>
      <c r="C391" s="2"/>
      <c r="D391" s="1"/>
      <c r="E391" s="2"/>
    </row>
    <row r="392" spans="1:5" ht="15.75" customHeight="1" x14ac:dyDescent="0.25">
      <c r="A392" s="153"/>
      <c r="B392" s="2"/>
      <c r="C392" s="2"/>
      <c r="D392" s="1"/>
      <c r="E392" s="2"/>
    </row>
    <row r="393" spans="1:5" ht="15.75" customHeight="1" x14ac:dyDescent="0.25">
      <c r="A393" s="153"/>
      <c r="B393" s="2"/>
      <c r="C393" s="2"/>
      <c r="D393" s="1"/>
      <c r="E393" s="2"/>
    </row>
    <row r="394" spans="1:5" ht="15.75" customHeight="1" x14ac:dyDescent="0.25">
      <c r="A394" s="153"/>
      <c r="B394" s="2"/>
      <c r="C394" s="2"/>
      <c r="D394" s="1"/>
      <c r="E394" s="2"/>
    </row>
    <row r="395" spans="1:5" ht="15.75" customHeight="1" x14ac:dyDescent="0.25">
      <c r="A395" s="153"/>
      <c r="B395" s="2"/>
      <c r="C395" s="2"/>
      <c r="D395" s="1"/>
      <c r="E395" s="2"/>
    </row>
    <row r="396" spans="1:5" ht="15.75" customHeight="1" x14ac:dyDescent="0.25">
      <c r="A396" s="153"/>
      <c r="B396" s="2"/>
      <c r="C396" s="2"/>
      <c r="D396" s="1"/>
      <c r="E396" s="2"/>
    </row>
    <row r="397" spans="1:5" ht="15.75" customHeight="1" x14ac:dyDescent="0.25">
      <c r="A397" s="153"/>
      <c r="B397" s="2"/>
      <c r="C397" s="2"/>
      <c r="D397" s="1"/>
      <c r="E397" s="2"/>
    </row>
    <row r="398" spans="1:5" ht="15.75" customHeight="1" x14ac:dyDescent="0.25">
      <c r="A398" s="153"/>
      <c r="B398" s="2"/>
      <c r="C398" s="2"/>
      <c r="D398" s="1"/>
      <c r="E398" s="2"/>
    </row>
    <row r="399" spans="1:5" ht="15.75" customHeight="1" x14ac:dyDescent="0.25">
      <c r="A399" s="153"/>
      <c r="B399" s="2"/>
      <c r="C399" s="2"/>
      <c r="D399" s="1"/>
      <c r="E399" s="2"/>
    </row>
    <row r="400" spans="1:5" ht="15.75" customHeight="1" x14ac:dyDescent="0.25">
      <c r="A400" s="153"/>
      <c r="B400" s="2"/>
      <c r="C400" s="2"/>
      <c r="D400" s="1"/>
      <c r="E400" s="2"/>
    </row>
    <row r="401" spans="1:5" ht="15.75" customHeight="1" x14ac:dyDescent="0.25">
      <c r="A401" s="153"/>
      <c r="B401" s="2"/>
      <c r="C401" s="2"/>
      <c r="D401" s="1"/>
      <c r="E401" s="2"/>
    </row>
    <row r="402" spans="1:5" ht="15.75" customHeight="1" x14ac:dyDescent="0.25">
      <c r="A402" s="153"/>
      <c r="B402" s="2"/>
      <c r="C402" s="2"/>
      <c r="D402" s="1"/>
      <c r="E402" s="2"/>
    </row>
    <row r="403" spans="1:5" ht="15.75" customHeight="1" x14ac:dyDescent="0.25">
      <c r="A403" s="153"/>
      <c r="B403" s="2"/>
      <c r="C403" s="2"/>
      <c r="D403" s="1"/>
      <c r="E403" s="2"/>
    </row>
    <row r="404" spans="1:5" ht="15.75" customHeight="1" x14ac:dyDescent="0.25">
      <c r="A404" s="153"/>
      <c r="B404" s="2"/>
      <c r="C404" s="2"/>
      <c r="D404" s="1"/>
      <c r="E404" s="2"/>
    </row>
    <row r="405" spans="1:5" ht="15.75" customHeight="1" x14ac:dyDescent="0.25">
      <c r="A405" s="153"/>
      <c r="B405" s="2"/>
      <c r="C405" s="2"/>
      <c r="D405" s="1"/>
      <c r="E405" s="2"/>
    </row>
    <row r="406" spans="1:5" ht="15.75" customHeight="1" x14ac:dyDescent="0.25">
      <c r="A406" s="153"/>
      <c r="B406" s="2"/>
      <c r="C406" s="2"/>
      <c r="D406" s="1"/>
      <c r="E406" s="2"/>
    </row>
    <row r="407" spans="1:5" ht="15.75" customHeight="1" x14ac:dyDescent="0.25">
      <c r="A407" s="153"/>
      <c r="B407" s="2"/>
      <c r="C407" s="2"/>
      <c r="D407" s="1"/>
      <c r="E407" s="2"/>
    </row>
    <row r="408" spans="1:5" ht="15.75" customHeight="1" x14ac:dyDescent="0.25">
      <c r="A408" s="153"/>
      <c r="B408" s="2"/>
      <c r="C408" s="2"/>
      <c r="D408" s="1"/>
      <c r="E408" s="2"/>
    </row>
    <row r="409" spans="1:5" ht="15.75" customHeight="1" x14ac:dyDescent="0.25">
      <c r="A409" s="153"/>
      <c r="B409" s="2"/>
      <c r="C409" s="2"/>
      <c r="D409" s="1"/>
      <c r="E409" s="2"/>
    </row>
    <row r="410" spans="1:5" ht="15.75" customHeight="1" x14ac:dyDescent="0.25">
      <c r="A410" s="153"/>
      <c r="B410" s="2"/>
      <c r="C410" s="2"/>
      <c r="D410" s="1"/>
      <c r="E410" s="2"/>
    </row>
    <row r="411" spans="1:5" ht="15.75" customHeight="1" x14ac:dyDescent="0.25">
      <c r="A411" s="153"/>
      <c r="B411" s="2"/>
      <c r="C411" s="2"/>
      <c r="D411" s="1"/>
      <c r="E411" s="2"/>
    </row>
    <row r="412" spans="1:5" ht="15.75" customHeight="1" x14ac:dyDescent="0.25">
      <c r="A412" s="153"/>
      <c r="B412" s="2"/>
      <c r="C412" s="2"/>
      <c r="D412" s="1"/>
      <c r="E412" s="2"/>
    </row>
    <row r="413" spans="1:5" ht="15.75" customHeight="1" x14ac:dyDescent="0.25">
      <c r="A413" s="153"/>
      <c r="B413" s="2"/>
      <c r="C413" s="2"/>
      <c r="D413" s="1"/>
      <c r="E413" s="2"/>
    </row>
    <row r="414" spans="1:5" ht="15.75" customHeight="1" x14ac:dyDescent="0.25">
      <c r="A414" s="153"/>
      <c r="B414" s="2"/>
      <c r="C414" s="2"/>
      <c r="D414" s="1"/>
      <c r="E414" s="2"/>
    </row>
    <row r="415" spans="1:5" ht="15.75" customHeight="1" x14ac:dyDescent="0.25">
      <c r="A415" s="153"/>
      <c r="B415" s="2"/>
      <c r="C415" s="2"/>
      <c r="D415" s="1"/>
      <c r="E415" s="2"/>
    </row>
    <row r="416" spans="1:5" ht="15.75" customHeight="1" x14ac:dyDescent="0.25">
      <c r="A416" s="153"/>
      <c r="B416" s="2"/>
      <c r="C416" s="2"/>
      <c r="D416" s="1"/>
      <c r="E416" s="2"/>
    </row>
    <row r="417" spans="1:5" ht="15.75" customHeight="1" x14ac:dyDescent="0.25">
      <c r="A417" s="153"/>
      <c r="B417" s="2"/>
      <c r="C417" s="2"/>
      <c r="D417" s="1"/>
      <c r="E417" s="2"/>
    </row>
    <row r="418" spans="1:5" ht="15.75" customHeight="1" x14ac:dyDescent="0.25">
      <c r="A418" s="153"/>
      <c r="B418" s="2"/>
      <c r="C418" s="2"/>
      <c r="D418" s="1"/>
      <c r="E418" s="2"/>
    </row>
    <row r="419" spans="1:5" ht="15.75" customHeight="1" x14ac:dyDescent="0.25">
      <c r="A419" s="153"/>
      <c r="B419" s="2"/>
      <c r="C419" s="2"/>
      <c r="D419" s="1"/>
      <c r="E419" s="2"/>
    </row>
    <row r="420" spans="1:5" ht="15.75" customHeight="1" x14ac:dyDescent="0.25">
      <c r="A420" s="153"/>
      <c r="B420" s="2"/>
      <c r="C420" s="2"/>
      <c r="D420" s="1"/>
      <c r="E420" s="2"/>
    </row>
    <row r="421" spans="1:5" ht="15.75" customHeight="1" x14ac:dyDescent="0.25">
      <c r="A421" s="153"/>
      <c r="B421" s="2"/>
      <c r="C421" s="2"/>
      <c r="D421" s="1"/>
      <c r="E421" s="2"/>
    </row>
    <row r="422" spans="1:5" ht="15.75" customHeight="1" x14ac:dyDescent="0.25">
      <c r="A422" s="153"/>
      <c r="B422" s="2"/>
      <c r="C422" s="2"/>
      <c r="D422" s="1"/>
      <c r="E422" s="2"/>
    </row>
    <row r="423" spans="1:5" ht="15.75" customHeight="1" x14ac:dyDescent="0.25">
      <c r="A423" s="153"/>
      <c r="B423" s="2"/>
      <c r="C423" s="2"/>
      <c r="D423" s="1"/>
      <c r="E423" s="2"/>
    </row>
    <row r="424" spans="1:5" ht="15.75" customHeight="1" x14ac:dyDescent="0.25">
      <c r="A424" s="153"/>
      <c r="B424" s="2"/>
      <c r="C424" s="2"/>
      <c r="D424" s="1"/>
      <c r="E424" s="2"/>
    </row>
    <row r="425" spans="1:5" ht="15.75" customHeight="1" x14ac:dyDescent="0.25">
      <c r="A425" s="153"/>
      <c r="B425" s="2"/>
      <c r="C425" s="2"/>
      <c r="D425" s="1"/>
      <c r="E425" s="2"/>
    </row>
    <row r="426" spans="1:5" ht="15.75" customHeight="1" x14ac:dyDescent="0.25">
      <c r="A426" s="153"/>
      <c r="B426" s="2"/>
      <c r="C426" s="2"/>
      <c r="D426" s="1"/>
      <c r="E426" s="2"/>
    </row>
    <row r="427" spans="1:5" ht="15.75" customHeight="1" x14ac:dyDescent="0.25">
      <c r="A427" s="153"/>
      <c r="B427" s="2"/>
      <c r="C427" s="2"/>
      <c r="D427" s="1"/>
      <c r="E427" s="2"/>
    </row>
    <row r="428" spans="1:5" ht="15.75" customHeight="1" x14ac:dyDescent="0.25">
      <c r="A428" s="153"/>
      <c r="B428" s="2"/>
      <c r="C428" s="2"/>
      <c r="D428" s="1"/>
      <c r="E428" s="2"/>
    </row>
    <row r="429" spans="1:5" ht="15.75" customHeight="1" x14ac:dyDescent="0.25">
      <c r="A429" s="153"/>
      <c r="B429" s="2"/>
      <c r="C429" s="2"/>
      <c r="D429" s="1"/>
      <c r="E429" s="2"/>
    </row>
    <row r="430" spans="1:5" ht="15.75" customHeight="1" x14ac:dyDescent="0.25">
      <c r="A430" s="153"/>
      <c r="B430" s="2"/>
      <c r="C430" s="2"/>
      <c r="D430" s="1"/>
      <c r="E430" s="2"/>
    </row>
    <row r="431" spans="1:5" ht="15.75" customHeight="1" x14ac:dyDescent="0.25">
      <c r="A431" s="153"/>
      <c r="B431" s="2"/>
      <c r="C431" s="2"/>
      <c r="D431" s="1"/>
      <c r="E431" s="2"/>
    </row>
    <row r="432" spans="1:5" ht="15.75" customHeight="1" x14ac:dyDescent="0.25">
      <c r="A432" s="153"/>
      <c r="B432" s="2"/>
      <c r="C432" s="2"/>
      <c r="D432" s="1"/>
      <c r="E432" s="2"/>
    </row>
    <row r="433" spans="1:5" ht="15.75" customHeight="1" x14ac:dyDescent="0.25">
      <c r="A433" s="153"/>
      <c r="B433" s="2"/>
      <c r="C433" s="2"/>
      <c r="D433" s="1"/>
      <c r="E433" s="2"/>
    </row>
    <row r="434" spans="1:5" ht="15.75" customHeight="1" x14ac:dyDescent="0.25">
      <c r="A434" s="153"/>
      <c r="B434" s="2"/>
      <c r="C434" s="2"/>
      <c r="D434" s="1"/>
      <c r="E434" s="2"/>
    </row>
    <row r="435" spans="1:5" ht="15.75" customHeight="1" x14ac:dyDescent="0.25">
      <c r="A435" s="153"/>
      <c r="B435" s="2"/>
      <c r="C435" s="2"/>
      <c r="D435" s="1"/>
      <c r="E435" s="2"/>
    </row>
    <row r="436" spans="1:5" ht="15.75" customHeight="1" x14ac:dyDescent="0.25">
      <c r="A436" s="153"/>
      <c r="B436" s="2"/>
      <c r="C436" s="2"/>
      <c r="D436" s="1"/>
      <c r="E436" s="2"/>
    </row>
    <row r="437" spans="1:5" ht="15.75" customHeight="1" x14ac:dyDescent="0.25">
      <c r="A437" s="153"/>
      <c r="B437" s="2"/>
      <c r="C437" s="2"/>
      <c r="D437" s="1"/>
      <c r="E437" s="2"/>
    </row>
    <row r="438" spans="1:5" ht="15.75" customHeight="1" x14ac:dyDescent="0.25">
      <c r="A438" s="153"/>
      <c r="B438" s="2"/>
      <c r="C438" s="2"/>
      <c r="D438" s="1"/>
      <c r="E438" s="2"/>
    </row>
    <row r="439" spans="1:5" ht="15.75" customHeight="1" x14ac:dyDescent="0.25">
      <c r="A439" s="153"/>
      <c r="B439" s="2"/>
      <c r="C439" s="2"/>
      <c r="D439" s="1"/>
      <c r="E439" s="2"/>
    </row>
    <row r="440" spans="1:5" ht="15.75" customHeight="1" x14ac:dyDescent="0.25">
      <c r="A440" s="153"/>
      <c r="B440" s="2"/>
      <c r="C440" s="2"/>
      <c r="D440" s="1"/>
      <c r="E440" s="2"/>
    </row>
    <row r="441" spans="1:5" ht="15.75" customHeight="1" x14ac:dyDescent="0.25">
      <c r="A441" s="153"/>
      <c r="B441" s="2"/>
      <c r="C441" s="2"/>
      <c r="D441" s="1"/>
      <c r="E441" s="2"/>
    </row>
    <row r="442" spans="1:5" ht="15.75" customHeight="1" x14ac:dyDescent="0.25">
      <c r="A442" s="153"/>
      <c r="B442" s="2"/>
      <c r="C442" s="2"/>
      <c r="D442" s="1"/>
      <c r="E442" s="2"/>
    </row>
    <row r="443" spans="1:5" ht="15.75" customHeight="1" x14ac:dyDescent="0.25">
      <c r="A443" s="153"/>
      <c r="B443" s="2"/>
      <c r="C443" s="2"/>
      <c r="D443" s="1"/>
      <c r="E443" s="2"/>
    </row>
    <row r="444" spans="1:5" ht="15.75" customHeight="1" x14ac:dyDescent="0.25">
      <c r="A444" s="153"/>
      <c r="B444" s="2"/>
      <c r="C444" s="2"/>
      <c r="D444" s="1"/>
      <c r="E444" s="2"/>
    </row>
    <row r="445" spans="1:5" ht="15.75" customHeight="1" x14ac:dyDescent="0.25">
      <c r="A445" s="153"/>
      <c r="B445" s="2"/>
      <c r="C445" s="2"/>
      <c r="D445" s="1"/>
      <c r="E445" s="2"/>
    </row>
    <row r="446" spans="1:5" ht="15.75" customHeight="1" x14ac:dyDescent="0.25">
      <c r="A446" s="153"/>
      <c r="B446" s="2"/>
      <c r="C446" s="2"/>
      <c r="D446" s="1"/>
      <c r="E446" s="2"/>
    </row>
    <row r="447" spans="1:5" ht="15.75" customHeight="1" x14ac:dyDescent="0.25">
      <c r="A447" s="153"/>
      <c r="B447" s="2"/>
      <c r="C447" s="2"/>
      <c r="D447" s="1"/>
      <c r="E447" s="2"/>
    </row>
    <row r="448" spans="1:5" ht="15.75" customHeight="1" x14ac:dyDescent="0.25">
      <c r="A448" s="153"/>
      <c r="B448" s="2"/>
      <c r="C448" s="2"/>
      <c r="D448" s="1"/>
      <c r="E448" s="2"/>
    </row>
    <row r="449" spans="1:5" ht="15.75" customHeight="1" x14ac:dyDescent="0.25">
      <c r="A449" s="153"/>
      <c r="B449" s="2"/>
      <c r="C449" s="2"/>
      <c r="D449" s="1"/>
      <c r="E449" s="2"/>
    </row>
    <row r="450" spans="1:5" ht="15.75" customHeight="1" x14ac:dyDescent="0.25">
      <c r="A450" s="153"/>
      <c r="B450" s="2"/>
      <c r="C450" s="2"/>
      <c r="D450" s="1"/>
      <c r="E450" s="2"/>
    </row>
    <row r="451" spans="1:5" ht="15.75" customHeight="1" x14ac:dyDescent="0.25">
      <c r="A451" s="153"/>
      <c r="B451" s="2"/>
      <c r="C451" s="2"/>
      <c r="D451" s="1"/>
      <c r="E451" s="2"/>
    </row>
    <row r="452" spans="1:5" ht="15.75" customHeight="1" x14ac:dyDescent="0.25">
      <c r="A452" s="153"/>
      <c r="B452" s="2"/>
      <c r="C452" s="2"/>
      <c r="D452" s="1"/>
      <c r="E452" s="2"/>
    </row>
    <row r="453" spans="1:5" ht="15.75" customHeight="1" x14ac:dyDescent="0.25">
      <c r="A453" s="153"/>
      <c r="B453" s="2"/>
      <c r="C453" s="2"/>
      <c r="D453" s="1"/>
      <c r="E453" s="2"/>
    </row>
    <row r="454" spans="1:5" ht="15.75" customHeight="1" x14ac:dyDescent="0.25">
      <c r="A454" s="153"/>
      <c r="B454" s="2"/>
      <c r="C454" s="2"/>
      <c r="D454" s="1"/>
      <c r="E454" s="2"/>
    </row>
    <row r="455" spans="1:5" ht="15.75" customHeight="1" x14ac:dyDescent="0.25">
      <c r="A455" s="153"/>
      <c r="B455" s="2"/>
      <c r="C455" s="2"/>
      <c r="D455" s="1"/>
      <c r="E455" s="2"/>
    </row>
    <row r="456" spans="1:5" ht="15.75" customHeight="1" x14ac:dyDescent="0.25">
      <c r="A456" s="153"/>
      <c r="B456" s="2"/>
      <c r="C456" s="2"/>
      <c r="D456" s="1"/>
      <c r="E456" s="2"/>
    </row>
    <row r="457" spans="1:5" ht="15.75" customHeight="1" x14ac:dyDescent="0.25">
      <c r="A457" s="153"/>
      <c r="B457" s="2"/>
      <c r="C457" s="2"/>
      <c r="D457" s="1"/>
      <c r="E457" s="2"/>
    </row>
    <row r="458" spans="1:5" ht="15.75" customHeight="1" x14ac:dyDescent="0.25">
      <c r="A458" s="153"/>
      <c r="B458" s="2"/>
      <c r="C458" s="2"/>
      <c r="D458" s="1"/>
      <c r="E458" s="2"/>
    </row>
    <row r="459" spans="1:5" ht="15.75" customHeight="1" x14ac:dyDescent="0.25">
      <c r="A459" s="153"/>
      <c r="B459" s="2"/>
      <c r="C459" s="2"/>
      <c r="D459" s="1"/>
      <c r="E459" s="2"/>
    </row>
    <row r="460" spans="1:5" ht="15.75" customHeight="1" x14ac:dyDescent="0.25">
      <c r="A460" s="153"/>
      <c r="B460" s="2"/>
      <c r="C460" s="2"/>
      <c r="D460" s="1"/>
      <c r="E460" s="2"/>
    </row>
    <row r="461" spans="1:5" ht="15.75" customHeight="1" x14ac:dyDescent="0.25">
      <c r="A461" s="153"/>
      <c r="B461" s="2"/>
      <c r="C461" s="2"/>
      <c r="D461" s="1"/>
      <c r="E461" s="2"/>
    </row>
    <row r="462" spans="1:5" ht="15.75" customHeight="1" x14ac:dyDescent="0.25">
      <c r="A462" s="153"/>
      <c r="B462" s="2"/>
      <c r="C462" s="2"/>
      <c r="D462" s="1"/>
      <c r="E462" s="2"/>
    </row>
    <row r="463" spans="1:5" ht="15.75" customHeight="1" x14ac:dyDescent="0.25">
      <c r="A463" s="153"/>
      <c r="B463" s="2"/>
      <c r="C463" s="2"/>
      <c r="D463" s="1"/>
      <c r="E463" s="2"/>
    </row>
    <row r="464" spans="1:5" ht="15.75" customHeight="1" x14ac:dyDescent="0.25">
      <c r="A464" s="153"/>
      <c r="B464" s="2"/>
      <c r="C464" s="2"/>
      <c r="D464" s="1"/>
      <c r="E464" s="2"/>
    </row>
    <row r="465" spans="1:5" ht="15.75" customHeight="1" x14ac:dyDescent="0.25">
      <c r="A465" s="153"/>
      <c r="B465" s="2"/>
      <c r="C465" s="2"/>
      <c r="D465" s="1"/>
      <c r="E465" s="2"/>
    </row>
    <row r="466" spans="1:5" ht="15.75" customHeight="1" x14ac:dyDescent="0.25">
      <c r="A466" s="153"/>
      <c r="B466" s="2"/>
      <c r="C466" s="2"/>
      <c r="D466" s="1"/>
      <c r="E466" s="2"/>
    </row>
    <row r="467" spans="1:5" ht="15.75" customHeight="1" x14ac:dyDescent="0.25">
      <c r="A467" s="153"/>
      <c r="B467" s="2"/>
      <c r="C467" s="2"/>
      <c r="D467" s="1"/>
      <c r="E467" s="2"/>
    </row>
    <row r="468" spans="1:5" ht="15.75" customHeight="1" x14ac:dyDescent="0.25">
      <c r="A468" s="153"/>
      <c r="B468" s="2"/>
      <c r="C468" s="2"/>
      <c r="D468" s="1"/>
      <c r="E468" s="2"/>
    </row>
    <row r="469" spans="1:5" ht="15.75" customHeight="1" x14ac:dyDescent="0.25">
      <c r="A469" s="153"/>
      <c r="B469" s="2"/>
      <c r="C469" s="2"/>
      <c r="D469" s="1"/>
      <c r="E469" s="2"/>
    </row>
    <row r="470" spans="1:5" ht="15.75" customHeight="1" x14ac:dyDescent="0.25">
      <c r="A470" s="153"/>
      <c r="B470" s="2"/>
      <c r="C470" s="2"/>
      <c r="D470" s="1"/>
      <c r="E470" s="2"/>
    </row>
    <row r="471" spans="1:5" ht="15.75" customHeight="1" x14ac:dyDescent="0.25">
      <c r="A471" s="153"/>
      <c r="B471" s="2"/>
      <c r="C471" s="2"/>
      <c r="D471" s="1"/>
      <c r="E471" s="2"/>
    </row>
    <row r="472" spans="1:5" ht="15.75" customHeight="1" x14ac:dyDescent="0.25">
      <c r="A472" s="153"/>
      <c r="B472" s="2"/>
      <c r="C472" s="2"/>
      <c r="D472" s="1"/>
      <c r="E472" s="2"/>
    </row>
    <row r="473" spans="1:5" ht="15.75" customHeight="1" x14ac:dyDescent="0.25">
      <c r="A473" s="153"/>
      <c r="B473" s="2"/>
      <c r="C473" s="2"/>
      <c r="D473" s="1"/>
      <c r="E473" s="2"/>
    </row>
    <row r="474" spans="1:5" ht="15.75" customHeight="1" x14ac:dyDescent="0.25">
      <c r="A474" s="153"/>
      <c r="B474" s="2"/>
      <c r="C474" s="2"/>
      <c r="D474" s="1"/>
      <c r="E474" s="2"/>
    </row>
    <row r="475" spans="1:5" ht="15.75" customHeight="1" x14ac:dyDescent="0.25">
      <c r="A475" s="153"/>
      <c r="B475" s="2"/>
      <c r="C475" s="2"/>
      <c r="D475" s="1"/>
      <c r="E475" s="2"/>
    </row>
    <row r="476" spans="1:5" ht="15.75" customHeight="1" x14ac:dyDescent="0.25">
      <c r="A476" s="153"/>
      <c r="B476" s="2"/>
      <c r="C476" s="2"/>
      <c r="D476" s="1"/>
      <c r="E476" s="2"/>
    </row>
    <row r="477" spans="1:5" ht="15.75" customHeight="1" x14ac:dyDescent="0.25">
      <c r="A477" s="153"/>
      <c r="B477" s="2"/>
      <c r="C477" s="2"/>
      <c r="D477" s="1"/>
      <c r="E477" s="2"/>
    </row>
    <row r="478" spans="1:5" ht="15.75" customHeight="1" x14ac:dyDescent="0.25">
      <c r="A478" s="153"/>
      <c r="B478" s="2"/>
      <c r="C478" s="2"/>
      <c r="D478" s="1"/>
      <c r="E478" s="2"/>
    </row>
    <row r="479" spans="1:5" ht="15.75" customHeight="1" x14ac:dyDescent="0.25">
      <c r="A479" s="153"/>
      <c r="B479" s="2"/>
      <c r="C479" s="2"/>
      <c r="D479" s="1"/>
      <c r="E479" s="2"/>
    </row>
    <row r="480" spans="1:5" ht="15.75" customHeight="1" x14ac:dyDescent="0.25">
      <c r="A480" s="153"/>
      <c r="B480" s="2"/>
      <c r="C480" s="2"/>
      <c r="D480" s="1"/>
      <c r="E480" s="2"/>
    </row>
    <row r="481" spans="1:5" ht="15.75" customHeight="1" x14ac:dyDescent="0.25">
      <c r="A481" s="153"/>
      <c r="B481" s="2"/>
      <c r="C481" s="2"/>
      <c r="D481" s="1"/>
      <c r="E481" s="2"/>
    </row>
    <row r="482" spans="1:5" ht="15.75" customHeight="1" x14ac:dyDescent="0.25">
      <c r="A482" s="153"/>
      <c r="B482" s="2"/>
      <c r="C482" s="2"/>
      <c r="D482" s="1"/>
      <c r="E482" s="2"/>
    </row>
    <row r="483" spans="1:5" ht="15.75" customHeight="1" x14ac:dyDescent="0.25">
      <c r="A483" s="153"/>
      <c r="B483" s="2"/>
      <c r="C483" s="2"/>
      <c r="D483" s="1"/>
      <c r="E483" s="2"/>
    </row>
    <row r="484" spans="1:5" ht="15.75" customHeight="1" x14ac:dyDescent="0.25">
      <c r="A484" s="153"/>
      <c r="B484" s="2"/>
      <c r="C484" s="2"/>
      <c r="D484" s="1"/>
      <c r="E484" s="2"/>
    </row>
    <row r="485" spans="1:5" ht="15.75" customHeight="1" x14ac:dyDescent="0.25">
      <c r="A485" s="153"/>
      <c r="B485" s="2"/>
      <c r="C485" s="2"/>
      <c r="D485" s="1"/>
      <c r="E485" s="2"/>
    </row>
    <row r="486" spans="1:5" ht="15.75" customHeight="1" x14ac:dyDescent="0.25">
      <c r="A486" s="153"/>
      <c r="B486" s="2"/>
      <c r="C486" s="2"/>
      <c r="D486" s="1"/>
      <c r="E486" s="2"/>
    </row>
    <row r="487" spans="1:5" ht="15.75" customHeight="1" x14ac:dyDescent="0.25">
      <c r="A487" s="153"/>
      <c r="B487" s="2"/>
      <c r="C487" s="2"/>
      <c r="D487" s="1"/>
      <c r="E487" s="2"/>
    </row>
    <row r="488" spans="1:5" ht="15.75" customHeight="1" x14ac:dyDescent="0.25">
      <c r="A488" s="153"/>
      <c r="B488" s="2"/>
      <c r="C488" s="2"/>
      <c r="D488" s="1"/>
      <c r="E488" s="2"/>
    </row>
    <row r="489" spans="1:5" ht="15.75" customHeight="1" x14ac:dyDescent="0.25">
      <c r="A489" s="153"/>
      <c r="B489" s="2"/>
      <c r="C489" s="2"/>
      <c r="D489" s="1"/>
      <c r="E489" s="2"/>
    </row>
    <row r="490" spans="1:5" ht="15.75" customHeight="1" x14ac:dyDescent="0.25">
      <c r="A490" s="153"/>
      <c r="B490" s="2"/>
      <c r="C490" s="2"/>
      <c r="D490" s="1"/>
      <c r="E490" s="2"/>
    </row>
    <row r="491" spans="1:5" ht="15.75" customHeight="1" x14ac:dyDescent="0.25">
      <c r="A491" s="153"/>
      <c r="B491" s="2"/>
      <c r="C491" s="2"/>
      <c r="D491" s="1"/>
      <c r="E491" s="2"/>
    </row>
    <row r="492" spans="1:5" ht="15.75" customHeight="1" x14ac:dyDescent="0.25">
      <c r="A492" s="153"/>
      <c r="B492" s="2"/>
      <c r="C492" s="2"/>
      <c r="D492" s="1"/>
      <c r="E492" s="2"/>
    </row>
    <row r="493" spans="1:5" ht="15.75" customHeight="1" x14ac:dyDescent="0.25">
      <c r="A493" s="153"/>
      <c r="B493" s="2"/>
      <c r="C493" s="2"/>
      <c r="D493" s="1"/>
      <c r="E493" s="2"/>
    </row>
    <row r="494" spans="1:5" ht="15.75" customHeight="1" x14ac:dyDescent="0.25">
      <c r="A494" s="153"/>
      <c r="B494" s="2"/>
      <c r="C494" s="2"/>
      <c r="D494" s="1"/>
      <c r="E494" s="2"/>
    </row>
    <row r="495" spans="1:5" ht="15.75" customHeight="1" x14ac:dyDescent="0.25">
      <c r="A495" s="153"/>
      <c r="B495" s="2"/>
      <c r="C495" s="2"/>
      <c r="D495" s="1"/>
      <c r="E495" s="2"/>
    </row>
    <row r="496" spans="1:5" ht="15.75" customHeight="1" x14ac:dyDescent="0.25">
      <c r="A496" s="153"/>
      <c r="B496" s="2"/>
      <c r="C496" s="2"/>
      <c r="D496" s="1"/>
      <c r="E496" s="2"/>
    </row>
    <row r="497" spans="1:5" ht="15.75" customHeight="1" x14ac:dyDescent="0.25">
      <c r="A497" s="153"/>
      <c r="B497" s="2"/>
      <c r="C497" s="2"/>
      <c r="D497" s="1"/>
      <c r="E497" s="2"/>
    </row>
    <row r="498" spans="1:5" ht="15.75" customHeight="1" x14ac:dyDescent="0.25">
      <c r="A498" s="153"/>
      <c r="B498" s="2"/>
      <c r="C498" s="2"/>
      <c r="D498" s="1"/>
      <c r="E498" s="2"/>
    </row>
    <row r="499" spans="1:5" ht="15.75" customHeight="1" x14ac:dyDescent="0.25">
      <c r="A499" s="153"/>
      <c r="B499" s="2"/>
      <c r="C499" s="2"/>
      <c r="D499" s="1"/>
      <c r="E499" s="2"/>
    </row>
    <row r="500" spans="1:5" ht="15.75" customHeight="1" x14ac:dyDescent="0.25">
      <c r="A500" s="153"/>
      <c r="B500" s="2"/>
      <c r="C500" s="2"/>
      <c r="D500" s="1"/>
      <c r="E500" s="2"/>
    </row>
    <row r="501" spans="1:5" ht="15.75" customHeight="1" x14ac:dyDescent="0.25">
      <c r="A501" s="153"/>
      <c r="B501" s="2"/>
      <c r="C501" s="2"/>
      <c r="D501" s="1"/>
      <c r="E501" s="2"/>
    </row>
    <row r="502" spans="1:5" ht="15.75" customHeight="1" x14ac:dyDescent="0.25">
      <c r="A502" s="153"/>
      <c r="B502" s="2"/>
      <c r="C502" s="2"/>
      <c r="D502" s="1"/>
      <c r="E502" s="2"/>
    </row>
    <row r="503" spans="1:5" ht="15.75" customHeight="1" x14ac:dyDescent="0.25">
      <c r="A503" s="153"/>
      <c r="B503" s="2"/>
      <c r="C503" s="2"/>
      <c r="D503" s="1"/>
      <c r="E503" s="2"/>
    </row>
    <row r="504" spans="1:5" ht="15.75" customHeight="1" x14ac:dyDescent="0.25">
      <c r="A504" s="153"/>
      <c r="B504" s="2"/>
      <c r="C504" s="2"/>
      <c r="D504" s="1"/>
      <c r="E504" s="2"/>
    </row>
    <row r="505" spans="1:5" ht="15.75" customHeight="1" x14ac:dyDescent="0.25">
      <c r="A505" s="153"/>
      <c r="B505" s="2"/>
      <c r="C505" s="2"/>
      <c r="D505" s="1"/>
      <c r="E505" s="2"/>
    </row>
    <row r="506" spans="1:5" ht="15.75" customHeight="1" x14ac:dyDescent="0.25">
      <c r="A506" s="153"/>
      <c r="B506" s="2"/>
      <c r="C506" s="2"/>
      <c r="D506" s="1"/>
      <c r="E506" s="2"/>
    </row>
    <row r="507" spans="1:5" ht="15.75" customHeight="1" x14ac:dyDescent="0.25">
      <c r="A507" s="153"/>
      <c r="B507" s="2"/>
      <c r="C507" s="2"/>
      <c r="D507" s="1"/>
      <c r="E507" s="2"/>
    </row>
    <row r="508" spans="1:5" ht="15.75" customHeight="1" x14ac:dyDescent="0.25">
      <c r="A508" s="153"/>
      <c r="B508" s="2"/>
      <c r="C508" s="2"/>
      <c r="D508" s="1"/>
      <c r="E508" s="2"/>
    </row>
    <row r="509" spans="1:5" ht="15.75" customHeight="1" x14ac:dyDescent="0.25">
      <c r="A509" s="153"/>
      <c r="B509" s="2"/>
      <c r="C509" s="2"/>
      <c r="D509" s="1"/>
      <c r="E509" s="2"/>
    </row>
    <row r="510" spans="1:5" ht="15.75" customHeight="1" x14ac:dyDescent="0.25">
      <c r="A510" s="153"/>
      <c r="B510" s="2"/>
      <c r="C510" s="2"/>
      <c r="D510" s="1"/>
      <c r="E510" s="2"/>
    </row>
    <row r="511" spans="1:5" ht="15.75" customHeight="1" x14ac:dyDescent="0.25">
      <c r="A511" s="153"/>
      <c r="B511" s="2"/>
      <c r="C511" s="2"/>
      <c r="D511" s="1"/>
      <c r="E511" s="2"/>
    </row>
    <row r="512" spans="1:5" ht="15.75" customHeight="1" x14ac:dyDescent="0.25">
      <c r="A512" s="153"/>
      <c r="B512" s="2"/>
      <c r="C512" s="2"/>
      <c r="D512" s="1"/>
      <c r="E512" s="2"/>
    </row>
    <row r="513" spans="1:5" ht="15.75" customHeight="1" x14ac:dyDescent="0.25">
      <c r="A513" s="153"/>
      <c r="B513" s="2"/>
      <c r="C513" s="2"/>
      <c r="D513" s="1"/>
      <c r="E513" s="2"/>
    </row>
    <row r="514" spans="1:5" ht="15.75" customHeight="1" x14ac:dyDescent="0.25">
      <c r="A514" s="153"/>
      <c r="B514" s="2"/>
      <c r="C514" s="2"/>
      <c r="D514" s="1"/>
      <c r="E514" s="2"/>
    </row>
    <row r="515" spans="1:5" ht="15.75" customHeight="1" x14ac:dyDescent="0.25">
      <c r="A515" s="153"/>
      <c r="B515" s="2"/>
      <c r="C515" s="2"/>
      <c r="D515" s="1"/>
      <c r="E515" s="2"/>
    </row>
    <row r="516" spans="1:5" ht="15.75" customHeight="1" x14ac:dyDescent="0.25">
      <c r="A516" s="153"/>
      <c r="B516" s="2"/>
      <c r="C516" s="2"/>
      <c r="D516" s="1"/>
      <c r="E516" s="2"/>
    </row>
    <row r="517" spans="1:5" ht="15.75" customHeight="1" x14ac:dyDescent="0.25">
      <c r="A517" s="153"/>
      <c r="B517" s="2"/>
      <c r="C517" s="2"/>
      <c r="D517" s="1"/>
      <c r="E517" s="2"/>
    </row>
    <row r="518" spans="1:5" ht="15.75" customHeight="1" x14ac:dyDescent="0.25">
      <c r="A518" s="153"/>
      <c r="B518" s="2"/>
      <c r="C518" s="2"/>
      <c r="D518" s="1"/>
      <c r="E518" s="2"/>
    </row>
    <row r="519" spans="1:5" ht="15.75" customHeight="1" x14ac:dyDescent="0.25">
      <c r="A519" s="153"/>
      <c r="B519" s="2"/>
      <c r="C519" s="2"/>
      <c r="D519" s="1"/>
      <c r="E519" s="2"/>
    </row>
    <row r="520" spans="1:5" ht="15.75" customHeight="1" x14ac:dyDescent="0.25">
      <c r="A520" s="153"/>
      <c r="B520" s="2"/>
      <c r="C520" s="2"/>
      <c r="D520" s="1"/>
      <c r="E520" s="2"/>
    </row>
    <row r="521" spans="1:5" ht="15.75" customHeight="1" x14ac:dyDescent="0.25">
      <c r="A521" s="153"/>
      <c r="B521" s="2"/>
      <c r="C521" s="2"/>
      <c r="D521" s="1"/>
      <c r="E521" s="2"/>
    </row>
    <row r="522" spans="1:5" ht="15.75" customHeight="1" x14ac:dyDescent="0.25">
      <c r="A522" s="153"/>
      <c r="B522" s="2"/>
      <c r="C522" s="2"/>
      <c r="D522" s="1"/>
      <c r="E522" s="2"/>
    </row>
    <row r="523" spans="1:5" ht="15.75" customHeight="1" x14ac:dyDescent="0.25">
      <c r="A523" s="153"/>
      <c r="B523" s="2"/>
      <c r="C523" s="2"/>
      <c r="D523" s="1"/>
      <c r="E523" s="2"/>
    </row>
    <row r="524" spans="1:5" ht="15.75" customHeight="1" x14ac:dyDescent="0.25">
      <c r="A524" s="153"/>
      <c r="B524" s="2"/>
      <c r="C524" s="2"/>
      <c r="D524" s="1"/>
      <c r="E524" s="2"/>
    </row>
    <row r="525" spans="1:5" ht="15.75" customHeight="1" x14ac:dyDescent="0.25">
      <c r="A525" s="153"/>
      <c r="B525" s="2"/>
      <c r="C525" s="2"/>
      <c r="D525" s="1"/>
      <c r="E525" s="2"/>
    </row>
    <row r="526" spans="1:5" ht="15.75" customHeight="1" x14ac:dyDescent="0.25">
      <c r="A526" s="153"/>
      <c r="B526" s="2"/>
      <c r="C526" s="2"/>
      <c r="D526" s="1"/>
      <c r="E526" s="2"/>
    </row>
    <row r="527" spans="1:5" ht="15.75" customHeight="1" x14ac:dyDescent="0.25">
      <c r="A527" s="153"/>
      <c r="B527" s="2"/>
      <c r="C527" s="2"/>
      <c r="D527" s="1"/>
      <c r="E527" s="2"/>
    </row>
    <row r="528" spans="1:5" ht="15.75" customHeight="1" x14ac:dyDescent="0.25">
      <c r="A528" s="153"/>
      <c r="B528" s="2"/>
      <c r="C528" s="2"/>
      <c r="D528" s="1"/>
      <c r="E528" s="2"/>
    </row>
    <row r="529" spans="1:5" ht="15.75" customHeight="1" x14ac:dyDescent="0.25">
      <c r="A529" s="153"/>
      <c r="B529" s="2"/>
      <c r="C529" s="2"/>
      <c r="D529" s="1"/>
      <c r="E529" s="2"/>
    </row>
    <row r="530" spans="1:5" ht="15.75" customHeight="1" x14ac:dyDescent="0.25">
      <c r="A530" s="153"/>
      <c r="B530" s="2"/>
      <c r="C530" s="2"/>
      <c r="D530" s="1"/>
      <c r="E530" s="2"/>
    </row>
    <row r="531" spans="1:5" ht="15.75" customHeight="1" x14ac:dyDescent="0.25">
      <c r="A531" s="153"/>
      <c r="B531" s="2"/>
      <c r="C531" s="2"/>
      <c r="D531" s="1"/>
      <c r="E531" s="2"/>
    </row>
    <row r="532" spans="1:5" ht="15.75" customHeight="1" x14ac:dyDescent="0.25">
      <c r="A532" s="153"/>
      <c r="B532" s="2"/>
      <c r="C532" s="2"/>
      <c r="D532" s="1"/>
      <c r="E532" s="2"/>
    </row>
    <row r="533" spans="1:5" ht="15.75" customHeight="1" x14ac:dyDescent="0.25">
      <c r="A533" s="153"/>
      <c r="B533" s="2"/>
      <c r="C533" s="2"/>
      <c r="D533" s="1"/>
      <c r="E533" s="2"/>
    </row>
    <row r="534" spans="1:5" ht="15.75" customHeight="1" x14ac:dyDescent="0.25">
      <c r="A534" s="153"/>
      <c r="B534" s="2"/>
      <c r="C534" s="2"/>
      <c r="D534" s="1"/>
      <c r="E534" s="2"/>
    </row>
    <row r="535" spans="1:5" ht="15.75" customHeight="1" x14ac:dyDescent="0.25">
      <c r="A535" s="153"/>
      <c r="B535" s="2"/>
      <c r="C535" s="2"/>
      <c r="D535" s="1"/>
      <c r="E535" s="2"/>
    </row>
    <row r="536" spans="1:5" ht="15.75" customHeight="1" x14ac:dyDescent="0.25">
      <c r="A536" s="153"/>
      <c r="B536" s="2"/>
      <c r="C536" s="2"/>
      <c r="D536" s="1"/>
      <c r="E536" s="2"/>
    </row>
    <row r="537" spans="1:5" ht="15.75" customHeight="1" x14ac:dyDescent="0.25">
      <c r="A537" s="153"/>
      <c r="B537" s="2"/>
      <c r="C537" s="2"/>
      <c r="D537" s="1"/>
      <c r="E537" s="2"/>
    </row>
    <row r="538" spans="1:5" ht="15.75" customHeight="1" x14ac:dyDescent="0.25">
      <c r="A538" s="153"/>
      <c r="B538" s="2"/>
      <c r="C538" s="2"/>
      <c r="D538" s="1"/>
      <c r="E538" s="2"/>
    </row>
    <row r="539" spans="1:5" ht="15.75" customHeight="1" x14ac:dyDescent="0.25">
      <c r="A539" s="153"/>
      <c r="B539" s="2"/>
      <c r="C539" s="2"/>
      <c r="D539" s="1"/>
      <c r="E539" s="2"/>
    </row>
    <row r="540" spans="1:5" ht="15.75" customHeight="1" x14ac:dyDescent="0.25">
      <c r="A540" s="153"/>
      <c r="B540" s="2"/>
      <c r="C540" s="2"/>
      <c r="D540" s="1"/>
      <c r="E540" s="2"/>
    </row>
    <row r="541" spans="1:5" ht="15.75" customHeight="1" x14ac:dyDescent="0.25">
      <c r="A541" s="153"/>
      <c r="B541" s="2"/>
      <c r="C541" s="2"/>
      <c r="D541" s="1"/>
      <c r="E541" s="2"/>
    </row>
    <row r="542" spans="1:5" ht="15.75" customHeight="1" x14ac:dyDescent="0.25">
      <c r="A542" s="153"/>
      <c r="B542" s="2"/>
      <c r="C542" s="2"/>
      <c r="D542" s="1"/>
      <c r="E542" s="2"/>
    </row>
    <row r="543" spans="1:5" ht="15.75" customHeight="1" x14ac:dyDescent="0.25">
      <c r="A543" s="153"/>
      <c r="B543" s="2"/>
      <c r="C543" s="2"/>
      <c r="D543" s="1"/>
      <c r="E543" s="2"/>
    </row>
    <row r="544" spans="1:5" ht="15.75" customHeight="1" x14ac:dyDescent="0.25">
      <c r="A544" s="153"/>
      <c r="B544" s="2"/>
      <c r="C544" s="2"/>
      <c r="D544" s="1"/>
      <c r="E544" s="2"/>
    </row>
    <row r="545" spans="1:5" ht="15.75" customHeight="1" x14ac:dyDescent="0.25">
      <c r="A545" s="153"/>
      <c r="B545" s="2"/>
      <c r="C545" s="2"/>
      <c r="D545" s="1"/>
      <c r="E545" s="2"/>
    </row>
    <row r="546" spans="1:5" ht="15.75" customHeight="1" x14ac:dyDescent="0.25">
      <c r="A546" s="153"/>
      <c r="B546" s="2"/>
      <c r="C546" s="2"/>
      <c r="D546" s="1"/>
      <c r="E546" s="2"/>
    </row>
    <row r="547" spans="1:5" ht="15.75" customHeight="1" x14ac:dyDescent="0.25">
      <c r="A547" s="153"/>
      <c r="B547" s="2"/>
      <c r="C547" s="2"/>
      <c r="D547" s="1"/>
      <c r="E547" s="2"/>
    </row>
    <row r="548" spans="1:5" ht="15.75" customHeight="1" x14ac:dyDescent="0.25">
      <c r="A548" s="153"/>
      <c r="B548" s="2"/>
      <c r="C548" s="2"/>
      <c r="D548" s="1"/>
      <c r="E548" s="2"/>
    </row>
    <row r="549" spans="1:5" ht="15.75" customHeight="1" x14ac:dyDescent="0.25">
      <c r="A549" s="153"/>
      <c r="B549" s="2"/>
      <c r="C549" s="2"/>
      <c r="D549" s="1"/>
      <c r="E549" s="2"/>
    </row>
    <row r="550" spans="1:5" ht="15.75" customHeight="1" x14ac:dyDescent="0.25">
      <c r="A550" s="153"/>
      <c r="B550" s="2"/>
      <c r="C550" s="2"/>
      <c r="D550" s="1"/>
      <c r="E550" s="2"/>
    </row>
    <row r="551" spans="1:5" ht="15.75" customHeight="1" x14ac:dyDescent="0.25">
      <c r="A551" s="153"/>
      <c r="B551" s="2"/>
      <c r="C551" s="2"/>
      <c r="D551" s="1"/>
      <c r="E551" s="2"/>
    </row>
    <row r="552" spans="1:5" ht="15.75" customHeight="1" x14ac:dyDescent="0.25">
      <c r="A552" s="153"/>
      <c r="B552" s="2"/>
      <c r="C552" s="2"/>
      <c r="D552" s="1"/>
      <c r="E552" s="2"/>
    </row>
    <row r="553" spans="1:5" ht="15.75" customHeight="1" x14ac:dyDescent="0.25">
      <c r="A553" s="153"/>
      <c r="B553" s="2"/>
      <c r="C553" s="2"/>
      <c r="D553" s="1"/>
      <c r="E553" s="2"/>
    </row>
    <row r="554" spans="1:5" ht="15.75" customHeight="1" x14ac:dyDescent="0.25">
      <c r="A554" s="153"/>
      <c r="B554" s="2"/>
      <c r="C554" s="2"/>
      <c r="D554" s="1"/>
      <c r="E554" s="2"/>
    </row>
    <row r="555" spans="1:5" ht="15.75" customHeight="1" x14ac:dyDescent="0.25">
      <c r="A555" s="153"/>
      <c r="B555" s="2"/>
      <c r="C555" s="2"/>
      <c r="D555" s="1"/>
      <c r="E555" s="2"/>
    </row>
    <row r="556" spans="1:5" ht="15.75" customHeight="1" x14ac:dyDescent="0.25">
      <c r="A556" s="153"/>
      <c r="B556" s="2"/>
      <c r="C556" s="2"/>
      <c r="D556" s="1"/>
      <c r="E556" s="2"/>
    </row>
    <row r="557" spans="1:5" ht="15.75" customHeight="1" x14ac:dyDescent="0.25">
      <c r="A557" s="153"/>
      <c r="B557" s="2"/>
      <c r="C557" s="2"/>
      <c r="D557" s="1"/>
      <c r="E557" s="2"/>
    </row>
    <row r="558" spans="1:5" ht="15.75" customHeight="1" x14ac:dyDescent="0.25">
      <c r="A558" s="153"/>
      <c r="B558" s="2"/>
      <c r="C558" s="2"/>
      <c r="D558" s="1"/>
      <c r="E558" s="2"/>
    </row>
    <row r="559" spans="1:5" ht="15.75" customHeight="1" x14ac:dyDescent="0.25">
      <c r="A559" s="153"/>
      <c r="B559" s="2"/>
      <c r="C559" s="2"/>
      <c r="D559" s="1"/>
      <c r="E559" s="2"/>
    </row>
    <row r="560" spans="1:5" ht="15.75" customHeight="1" x14ac:dyDescent="0.25">
      <c r="A560" s="153"/>
      <c r="B560" s="2"/>
      <c r="C560" s="2"/>
      <c r="D560" s="1"/>
      <c r="E560" s="2"/>
    </row>
    <row r="561" spans="1:5" ht="15.75" customHeight="1" x14ac:dyDescent="0.25">
      <c r="A561" s="153"/>
      <c r="B561" s="2"/>
      <c r="C561" s="2"/>
      <c r="D561" s="1"/>
      <c r="E561" s="2"/>
    </row>
    <row r="562" spans="1:5" ht="15.75" customHeight="1" x14ac:dyDescent="0.25">
      <c r="A562" s="153"/>
      <c r="B562" s="2"/>
      <c r="C562" s="2"/>
      <c r="D562" s="1"/>
      <c r="E562" s="2"/>
    </row>
    <row r="563" spans="1:5" ht="15.75" customHeight="1" x14ac:dyDescent="0.25">
      <c r="A563" s="153"/>
      <c r="B563" s="2"/>
      <c r="C563" s="2"/>
      <c r="D563" s="1"/>
      <c r="E563" s="2"/>
    </row>
    <row r="564" spans="1:5" ht="15.75" customHeight="1" x14ac:dyDescent="0.25">
      <c r="A564" s="153"/>
      <c r="B564" s="2"/>
      <c r="C564" s="2"/>
      <c r="D564" s="1"/>
      <c r="E564" s="2"/>
    </row>
    <row r="565" spans="1:5" ht="15.75" customHeight="1" x14ac:dyDescent="0.25">
      <c r="A565" s="153"/>
      <c r="B565" s="2"/>
      <c r="C565" s="2"/>
      <c r="D565" s="1"/>
      <c r="E565" s="2"/>
    </row>
    <row r="566" spans="1:5" ht="15.75" customHeight="1" x14ac:dyDescent="0.25">
      <c r="A566" s="153"/>
      <c r="B566" s="2"/>
      <c r="C566" s="2"/>
      <c r="D566" s="1"/>
      <c r="E566" s="2"/>
    </row>
    <row r="567" spans="1:5" ht="15.75" customHeight="1" x14ac:dyDescent="0.25">
      <c r="A567" s="153"/>
      <c r="B567" s="2"/>
      <c r="C567" s="2"/>
      <c r="D567" s="1"/>
      <c r="E567" s="2"/>
    </row>
    <row r="568" spans="1:5" ht="15.75" customHeight="1" x14ac:dyDescent="0.25">
      <c r="A568" s="153"/>
      <c r="B568" s="2"/>
      <c r="C568" s="2"/>
      <c r="D568" s="1"/>
      <c r="E568" s="2"/>
    </row>
    <row r="569" spans="1:5" ht="15.75" customHeight="1" x14ac:dyDescent="0.25">
      <c r="A569" s="153"/>
      <c r="B569" s="2"/>
      <c r="C569" s="2"/>
      <c r="D569" s="1"/>
      <c r="E569" s="2"/>
    </row>
    <row r="570" spans="1:5" ht="15.75" customHeight="1" x14ac:dyDescent="0.25">
      <c r="A570" s="153"/>
      <c r="B570" s="2"/>
      <c r="C570" s="2"/>
      <c r="D570" s="1"/>
      <c r="E570" s="2"/>
    </row>
    <row r="571" spans="1:5" ht="15.75" customHeight="1" x14ac:dyDescent="0.25">
      <c r="A571" s="153"/>
      <c r="B571" s="2"/>
      <c r="C571" s="2"/>
      <c r="D571" s="1"/>
      <c r="E571" s="2"/>
    </row>
    <row r="572" spans="1:5" ht="15.75" customHeight="1" x14ac:dyDescent="0.25">
      <c r="A572" s="153"/>
      <c r="B572" s="2"/>
      <c r="C572" s="2"/>
      <c r="D572" s="1"/>
      <c r="E572" s="2"/>
    </row>
    <row r="573" spans="1:5" ht="15.75" customHeight="1" x14ac:dyDescent="0.25">
      <c r="A573" s="153"/>
      <c r="B573" s="2"/>
      <c r="C573" s="2"/>
      <c r="D573" s="1"/>
      <c r="E573" s="2"/>
    </row>
    <row r="574" spans="1:5" ht="15.75" customHeight="1" x14ac:dyDescent="0.25">
      <c r="A574" s="153"/>
      <c r="B574" s="2"/>
      <c r="C574" s="2"/>
      <c r="D574" s="1"/>
      <c r="E574" s="2"/>
    </row>
    <row r="575" spans="1:5" ht="15.75" customHeight="1" x14ac:dyDescent="0.25">
      <c r="A575" s="153"/>
      <c r="B575" s="2"/>
      <c r="C575" s="2"/>
      <c r="D575" s="1"/>
      <c r="E575" s="2"/>
    </row>
    <row r="576" spans="1:5" ht="15.75" customHeight="1" x14ac:dyDescent="0.25">
      <c r="A576" s="153"/>
      <c r="B576" s="2"/>
      <c r="C576" s="2"/>
      <c r="D576" s="1"/>
      <c r="E576" s="2"/>
    </row>
    <row r="577" spans="1:5" ht="15.75" customHeight="1" x14ac:dyDescent="0.25">
      <c r="A577" s="153"/>
      <c r="B577" s="2"/>
      <c r="C577" s="2"/>
      <c r="D577" s="1"/>
      <c r="E577" s="2"/>
    </row>
    <row r="578" spans="1:5" ht="15.75" customHeight="1" x14ac:dyDescent="0.25">
      <c r="A578" s="153"/>
      <c r="B578" s="2"/>
      <c r="C578" s="2"/>
      <c r="D578" s="1"/>
      <c r="E578" s="2"/>
    </row>
    <row r="579" spans="1:5" ht="15.75" customHeight="1" x14ac:dyDescent="0.25">
      <c r="A579" s="153"/>
      <c r="B579" s="2"/>
      <c r="C579" s="2"/>
      <c r="D579" s="1"/>
      <c r="E579" s="2"/>
    </row>
    <row r="580" spans="1:5" ht="15.75" customHeight="1" x14ac:dyDescent="0.25">
      <c r="A580" s="153"/>
      <c r="B580" s="2"/>
      <c r="C580" s="2"/>
      <c r="D580" s="1"/>
      <c r="E580" s="2"/>
    </row>
    <row r="581" spans="1:5" ht="15.75" customHeight="1" x14ac:dyDescent="0.25">
      <c r="A581" s="153"/>
      <c r="B581" s="2"/>
      <c r="C581" s="2"/>
      <c r="D581" s="1"/>
      <c r="E581" s="2"/>
    </row>
    <row r="582" spans="1:5" ht="15.75" customHeight="1" x14ac:dyDescent="0.25">
      <c r="A582" s="153"/>
      <c r="B582" s="2"/>
      <c r="C582" s="2"/>
      <c r="D582" s="1"/>
      <c r="E582" s="2"/>
    </row>
    <row r="583" spans="1:5" ht="15.75" customHeight="1" x14ac:dyDescent="0.25">
      <c r="A583" s="153"/>
      <c r="B583" s="2"/>
      <c r="C583" s="2"/>
      <c r="D583" s="1"/>
      <c r="E583" s="2"/>
    </row>
    <row r="584" spans="1:5" ht="15.75" customHeight="1" x14ac:dyDescent="0.25">
      <c r="A584" s="153"/>
      <c r="B584" s="2"/>
      <c r="C584" s="2"/>
      <c r="D584" s="1"/>
      <c r="E584" s="2"/>
    </row>
    <row r="585" spans="1:5" ht="15.75" customHeight="1" x14ac:dyDescent="0.25">
      <c r="A585" s="153"/>
      <c r="B585" s="2"/>
      <c r="C585" s="2"/>
      <c r="D585" s="1"/>
      <c r="E585" s="2"/>
    </row>
    <row r="586" spans="1:5" ht="15.75" customHeight="1" x14ac:dyDescent="0.25">
      <c r="A586" s="153"/>
      <c r="B586" s="2"/>
      <c r="C586" s="2"/>
      <c r="D586" s="1"/>
      <c r="E586" s="2"/>
    </row>
    <row r="587" spans="1:5" ht="15.75" customHeight="1" x14ac:dyDescent="0.25">
      <c r="A587" s="153"/>
      <c r="B587" s="2"/>
      <c r="C587" s="2"/>
      <c r="D587" s="1"/>
      <c r="E587" s="2"/>
    </row>
    <row r="588" spans="1:5" ht="15.75" customHeight="1" x14ac:dyDescent="0.25">
      <c r="A588" s="153"/>
      <c r="B588" s="2"/>
      <c r="C588" s="2"/>
      <c r="D588" s="1"/>
      <c r="E588" s="2"/>
    </row>
    <row r="589" spans="1:5" ht="15.75" customHeight="1" x14ac:dyDescent="0.25">
      <c r="A589" s="153"/>
      <c r="B589" s="2"/>
      <c r="C589" s="2"/>
      <c r="D589" s="1"/>
      <c r="E589" s="2"/>
    </row>
    <row r="590" spans="1:5" ht="15.75" customHeight="1" x14ac:dyDescent="0.25">
      <c r="A590" s="153"/>
      <c r="B590" s="2"/>
      <c r="C590" s="2"/>
      <c r="D590" s="1"/>
      <c r="E590" s="2"/>
    </row>
    <row r="591" spans="1:5" ht="15.75" customHeight="1" x14ac:dyDescent="0.25">
      <c r="A591" s="153"/>
      <c r="B591" s="2"/>
      <c r="C591" s="2"/>
      <c r="D591" s="1"/>
      <c r="E591" s="2"/>
    </row>
    <row r="592" spans="1:5" ht="15.75" customHeight="1" x14ac:dyDescent="0.25">
      <c r="A592" s="153"/>
      <c r="B592" s="2"/>
      <c r="C592" s="2"/>
      <c r="D592" s="1"/>
      <c r="E592" s="2"/>
    </row>
    <row r="593" spans="1:5" ht="15.75" customHeight="1" x14ac:dyDescent="0.25">
      <c r="A593" s="153"/>
      <c r="B593" s="2"/>
      <c r="C593" s="2"/>
      <c r="D593" s="1"/>
      <c r="E593" s="2"/>
    </row>
    <row r="594" spans="1:5" ht="15.75" customHeight="1" x14ac:dyDescent="0.25">
      <c r="A594" s="153"/>
      <c r="B594" s="2"/>
      <c r="C594" s="2"/>
      <c r="D594" s="1"/>
      <c r="E594" s="2"/>
    </row>
    <row r="595" spans="1:5" ht="15.75" customHeight="1" x14ac:dyDescent="0.25">
      <c r="A595" s="153"/>
      <c r="B595" s="2"/>
      <c r="C595" s="2"/>
      <c r="D595" s="1"/>
      <c r="E595" s="2"/>
    </row>
    <row r="596" spans="1:5" ht="15.75" customHeight="1" x14ac:dyDescent="0.25">
      <c r="A596" s="153"/>
      <c r="B596" s="2"/>
      <c r="C596" s="2"/>
      <c r="D596" s="1"/>
      <c r="E596" s="2"/>
    </row>
    <row r="597" spans="1:5" ht="15.75" customHeight="1" x14ac:dyDescent="0.25">
      <c r="A597" s="153"/>
      <c r="B597" s="2"/>
      <c r="C597" s="2"/>
      <c r="D597" s="1"/>
      <c r="E597" s="2"/>
    </row>
    <row r="598" spans="1:5" ht="15.75" customHeight="1" x14ac:dyDescent="0.25">
      <c r="A598" s="153"/>
      <c r="B598" s="2"/>
      <c r="C598" s="2"/>
      <c r="D598" s="1"/>
      <c r="E598" s="2"/>
    </row>
    <row r="599" spans="1:5" ht="15.75" customHeight="1" x14ac:dyDescent="0.25">
      <c r="A599" s="153"/>
      <c r="B599" s="2"/>
      <c r="C599" s="2"/>
      <c r="D599" s="1"/>
      <c r="E599" s="2"/>
    </row>
    <row r="600" spans="1:5" ht="15.75" customHeight="1" x14ac:dyDescent="0.25">
      <c r="A600" s="153"/>
      <c r="B600" s="2"/>
      <c r="C600" s="2"/>
      <c r="D600" s="1"/>
      <c r="E600" s="2"/>
    </row>
    <row r="601" spans="1:5" ht="15.75" customHeight="1" x14ac:dyDescent="0.25">
      <c r="A601" s="153"/>
      <c r="B601" s="2"/>
      <c r="C601" s="2"/>
      <c r="D601" s="1"/>
      <c r="E601" s="2"/>
    </row>
    <row r="602" spans="1:5" ht="15.75" customHeight="1" x14ac:dyDescent="0.25">
      <c r="A602" s="153"/>
      <c r="B602" s="2"/>
      <c r="C602" s="2"/>
      <c r="D602" s="1"/>
      <c r="E602" s="2"/>
    </row>
    <row r="603" spans="1:5" ht="15.75" customHeight="1" x14ac:dyDescent="0.25">
      <c r="A603" s="153"/>
      <c r="B603" s="2"/>
      <c r="C603" s="2"/>
      <c r="D603" s="1"/>
      <c r="E603" s="2"/>
    </row>
    <row r="604" spans="1:5" ht="15.75" customHeight="1" x14ac:dyDescent="0.25">
      <c r="A604" s="153"/>
      <c r="B604" s="2"/>
      <c r="C604" s="2"/>
      <c r="D604" s="1"/>
      <c r="E604" s="2"/>
    </row>
    <row r="605" spans="1:5" ht="15.75" customHeight="1" x14ac:dyDescent="0.25">
      <c r="A605" s="153"/>
      <c r="B605" s="2"/>
      <c r="C605" s="2"/>
      <c r="D605" s="1"/>
      <c r="E605" s="2"/>
    </row>
    <row r="606" spans="1:5" ht="15.75" customHeight="1" x14ac:dyDescent="0.25">
      <c r="A606" s="153"/>
      <c r="B606" s="2"/>
      <c r="C606" s="2"/>
      <c r="D606" s="1"/>
      <c r="E606" s="2"/>
    </row>
    <row r="607" spans="1:5" ht="15.75" customHeight="1" x14ac:dyDescent="0.25">
      <c r="A607" s="153"/>
      <c r="B607" s="2"/>
      <c r="C607" s="2"/>
      <c r="D607" s="1"/>
      <c r="E607" s="2"/>
    </row>
    <row r="608" spans="1:5" ht="15.75" customHeight="1" x14ac:dyDescent="0.25">
      <c r="A608" s="153"/>
      <c r="B608" s="2"/>
      <c r="C608" s="2"/>
      <c r="D608" s="1"/>
      <c r="E608" s="2"/>
    </row>
    <row r="609" spans="1:5" ht="15.75" customHeight="1" x14ac:dyDescent="0.25">
      <c r="A609" s="153"/>
      <c r="B609" s="2"/>
      <c r="C609" s="2"/>
      <c r="D609" s="1"/>
      <c r="E609" s="2"/>
    </row>
    <row r="610" spans="1:5" ht="15.75" customHeight="1" x14ac:dyDescent="0.25">
      <c r="A610" s="153"/>
      <c r="B610" s="2"/>
      <c r="C610" s="2"/>
      <c r="D610" s="1"/>
      <c r="E610" s="2"/>
    </row>
    <row r="611" spans="1:5" ht="15.75" customHeight="1" x14ac:dyDescent="0.25">
      <c r="A611" s="153"/>
      <c r="B611" s="2"/>
      <c r="C611" s="2"/>
      <c r="D611" s="1"/>
      <c r="E611" s="2"/>
    </row>
    <row r="612" spans="1:5" ht="15.75" customHeight="1" x14ac:dyDescent="0.25">
      <c r="A612" s="153"/>
      <c r="B612" s="2"/>
      <c r="C612" s="2"/>
      <c r="D612" s="1"/>
      <c r="E612" s="2"/>
    </row>
    <row r="613" spans="1:5" ht="15.75" customHeight="1" x14ac:dyDescent="0.25">
      <c r="A613" s="153"/>
      <c r="B613" s="2"/>
      <c r="C613" s="2"/>
      <c r="D613" s="1"/>
      <c r="E613" s="2"/>
    </row>
    <row r="614" spans="1:5" ht="15.75" customHeight="1" x14ac:dyDescent="0.25">
      <c r="A614" s="153"/>
      <c r="B614" s="2"/>
      <c r="C614" s="2"/>
      <c r="D614" s="1"/>
      <c r="E614" s="2"/>
    </row>
    <row r="615" spans="1:5" ht="15.75" customHeight="1" x14ac:dyDescent="0.25">
      <c r="A615" s="153"/>
      <c r="B615" s="2"/>
      <c r="C615" s="2"/>
      <c r="D615" s="1"/>
      <c r="E615" s="2"/>
    </row>
    <row r="616" spans="1:5" ht="15.75" customHeight="1" x14ac:dyDescent="0.25">
      <c r="A616" s="153"/>
      <c r="B616" s="2"/>
      <c r="C616" s="2"/>
      <c r="D616" s="1"/>
      <c r="E616" s="2"/>
    </row>
    <row r="617" spans="1:5" ht="15.75" customHeight="1" x14ac:dyDescent="0.25">
      <c r="A617" s="153"/>
      <c r="B617" s="2"/>
      <c r="C617" s="2"/>
      <c r="D617" s="1"/>
      <c r="E617" s="2"/>
    </row>
    <row r="618" spans="1:5" ht="15.75" customHeight="1" x14ac:dyDescent="0.25">
      <c r="A618" s="153"/>
      <c r="B618" s="2"/>
      <c r="C618" s="2"/>
      <c r="D618" s="1"/>
      <c r="E618" s="2"/>
    </row>
    <row r="619" spans="1:5" ht="15.75" customHeight="1" x14ac:dyDescent="0.25">
      <c r="A619" s="153"/>
      <c r="B619" s="2"/>
      <c r="C619" s="2"/>
      <c r="D619" s="1"/>
      <c r="E619" s="2"/>
    </row>
    <row r="620" spans="1:5" ht="15.75" customHeight="1" x14ac:dyDescent="0.25">
      <c r="A620" s="153"/>
      <c r="B620" s="2"/>
      <c r="C620" s="2"/>
      <c r="D620" s="1"/>
      <c r="E620" s="2"/>
    </row>
    <row r="621" spans="1:5" ht="15.75" customHeight="1" x14ac:dyDescent="0.25">
      <c r="A621" s="153"/>
      <c r="B621" s="2"/>
      <c r="C621" s="2"/>
      <c r="D621" s="1"/>
      <c r="E621" s="2"/>
    </row>
    <row r="622" spans="1:5" ht="15.75" customHeight="1" x14ac:dyDescent="0.25">
      <c r="A622" s="153"/>
      <c r="B622" s="2"/>
      <c r="C622" s="2"/>
      <c r="D622" s="1"/>
      <c r="E622" s="2"/>
    </row>
    <row r="623" spans="1:5" ht="15.75" customHeight="1" x14ac:dyDescent="0.25">
      <c r="A623" s="153"/>
      <c r="B623" s="2"/>
      <c r="C623" s="2"/>
      <c r="D623" s="1"/>
      <c r="E623" s="2"/>
    </row>
    <row r="624" spans="1:5" ht="15.75" customHeight="1" x14ac:dyDescent="0.25">
      <c r="A624" s="153"/>
      <c r="B624" s="2"/>
      <c r="C624" s="2"/>
      <c r="D624" s="1"/>
      <c r="E624" s="2"/>
    </row>
    <row r="625" spans="1:5" ht="15.75" customHeight="1" x14ac:dyDescent="0.25">
      <c r="A625" s="153"/>
      <c r="B625" s="2"/>
      <c r="C625" s="2"/>
      <c r="D625" s="1"/>
      <c r="E625" s="2"/>
    </row>
    <row r="626" spans="1:5" ht="15.75" customHeight="1" x14ac:dyDescent="0.25">
      <c r="A626" s="153"/>
      <c r="B626" s="2"/>
      <c r="C626" s="2"/>
      <c r="D626" s="1"/>
      <c r="E626" s="2"/>
    </row>
    <row r="627" spans="1:5" ht="15.75" customHeight="1" x14ac:dyDescent="0.25">
      <c r="A627" s="153"/>
      <c r="B627" s="2"/>
      <c r="C627" s="2"/>
      <c r="D627" s="1"/>
      <c r="E627" s="2"/>
    </row>
    <row r="628" spans="1:5" ht="15.75" customHeight="1" x14ac:dyDescent="0.25">
      <c r="A628" s="153"/>
      <c r="B628" s="2"/>
      <c r="C628" s="2"/>
      <c r="D628" s="1"/>
      <c r="E628" s="2"/>
    </row>
    <row r="629" spans="1:5" ht="15.75" customHeight="1" x14ac:dyDescent="0.25">
      <c r="A629" s="153"/>
      <c r="B629" s="2"/>
      <c r="C629" s="2"/>
      <c r="D629" s="1"/>
      <c r="E629" s="2"/>
    </row>
    <row r="630" spans="1:5" ht="15.75" customHeight="1" x14ac:dyDescent="0.25">
      <c r="A630" s="153"/>
      <c r="B630" s="2"/>
      <c r="C630" s="2"/>
      <c r="D630" s="1"/>
      <c r="E630" s="2"/>
    </row>
    <row r="631" spans="1:5" ht="15.75" customHeight="1" x14ac:dyDescent="0.25">
      <c r="A631" s="153"/>
      <c r="B631" s="2"/>
      <c r="C631" s="2"/>
      <c r="D631" s="1"/>
      <c r="E631" s="2"/>
    </row>
    <row r="632" spans="1:5" ht="15.75" customHeight="1" x14ac:dyDescent="0.25">
      <c r="A632" s="153"/>
      <c r="B632" s="2"/>
      <c r="C632" s="2"/>
      <c r="D632" s="1"/>
      <c r="E632" s="2"/>
    </row>
    <row r="633" spans="1:5" ht="15.75" customHeight="1" x14ac:dyDescent="0.25">
      <c r="A633" s="153"/>
      <c r="B633" s="2"/>
      <c r="C633" s="2"/>
      <c r="D633" s="1"/>
      <c r="E633" s="2"/>
    </row>
    <row r="634" spans="1:5" ht="15.75" customHeight="1" x14ac:dyDescent="0.25">
      <c r="A634" s="153"/>
      <c r="B634" s="2"/>
      <c r="C634" s="2"/>
      <c r="D634" s="1"/>
      <c r="E634" s="2"/>
    </row>
    <row r="635" spans="1:5" ht="15.75" customHeight="1" x14ac:dyDescent="0.25">
      <c r="A635" s="153"/>
      <c r="B635" s="2"/>
      <c r="C635" s="2"/>
      <c r="D635" s="1"/>
      <c r="E635" s="2"/>
    </row>
    <row r="636" spans="1:5" ht="15.75" customHeight="1" x14ac:dyDescent="0.25">
      <c r="A636" s="153"/>
      <c r="B636" s="2"/>
      <c r="C636" s="2"/>
      <c r="D636" s="1"/>
      <c r="E636" s="2"/>
    </row>
    <row r="637" spans="1:5" ht="15.75" customHeight="1" x14ac:dyDescent="0.25">
      <c r="A637" s="153"/>
      <c r="B637" s="2"/>
      <c r="C637" s="2"/>
      <c r="D637" s="1"/>
      <c r="E637" s="2"/>
    </row>
    <row r="638" spans="1:5" ht="15.75" customHeight="1" x14ac:dyDescent="0.25">
      <c r="A638" s="153"/>
      <c r="B638" s="2"/>
      <c r="C638" s="2"/>
      <c r="D638" s="1"/>
      <c r="E638" s="2"/>
    </row>
    <row r="639" spans="1:5" ht="15.75" customHeight="1" x14ac:dyDescent="0.25">
      <c r="A639" s="153"/>
      <c r="B639" s="2"/>
      <c r="C639" s="2"/>
      <c r="D639" s="1"/>
      <c r="E639" s="2"/>
    </row>
    <row r="640" spans="1:5" ht="15.75" customHeight="1" x14ac:dyDescent="0.25">
      <c r="A640" s="153"/>
      <c r="B640" s="2"/>
      <c r="C640" s="2"/>
      <c r="D640" s="1"/>
      <c r="E640" s="2"/>
    </row>
    <row r="641" spans="1:5" ht="15.75" customHeight="1" x14ac:dyDescent="0.25">
      <c r="A641" s="153"/>
      <c r="B641" s="2"/>
      <c r="C641" s="2"/>
      <c r="D641" s="1"/>
      <c r="E641" s="2"/>
    </row>
    <row r="642" spans="1:5" ht="15.75" customHeight="1" x14ac:dyDescent="0.25">
      <c r="A642" s="153"/>
      <c r="B642" s="2"/>
      <c r="C642" s="2"/>
      <c r="D642" s="1"/>
      <c r="E642" s="2"/>
    </row>
    <row r="643" spans="1:5" ht="15.75" customHeight="1" x14ac:dyDescent="0.25">
      <c r="A643" s="153"/>
      <c r="B643" s="2"/>
      <c r="C643" s="2"/>
      <c r="D643" s="1"/>
      <c r="E643" s="2"/>
    </row>
    <row r="644" spans="1:5" ht="15.75" customHeight="1" x14ac:dyDescent="0.25">
      <c r="A644" s="153"/>
      <c r="B644" s="2"/>
      <c r="C644" s="2"/>
      <c r="D644" s="1"/>
      <c r="E644" s="2"/>
    </row>
    <row r="645" spans="1:5" ht="15.75" customHeight="1" x14ac:dyDescent="0.25">
      <c r="A645" s="153"/>
      <c r="B645" s="2"/>
      <c r="C645" s="2"/>
      <c r="D645" s="1"/>
      <c r="E645" s="2"/>
    </row>
    <row r="646" spans="1:5" ht="15.75" customHeight="1" x14ac:dyDescent="0.25">
      <c r="A646" s="153"/>
      <c r="B646" s="2"/>
      <c r="C646" s="2"/>
      <c r="D646" s="1"/>
      <c r="E646" s="2"/>
    </row>
    <row r="647" spans="1:5" ht="15.75" customHeight="1" x14ac:dyDescent="0.25">
      <c r="A647" s="153"/>
      <c r="B647" s="2"/>
      <c r="C647" s="2"/>
      <c r="D647" s="1"/>
      <c r="E647" s="2"/>
    </row>
    <row r="648" spans="1:5" ht="15.75" customHeight="1" x14ac:dyDescent="0.25">
      <c r="A648" s="153"/>
      <c r="B648" s="2"/>
      <c r="C648" s="2"/>
      <c r="D648" s="1"/>
      <c r="E648" s="2"/>
    </row>
    <row r="649" spans="1:5" ht="15.75" customHeight="1" x14ac:dyDescent="0.25">
      <c r="A649" s="153"/>
      <c r="B649" s="2"/>
      <c r="C649" s="2"/>
      <c r="D649" s="1"/>
      <c r="E649" s="2"/>
    </row>
    <row r="650" spans="1:5" ht="15.75" customHeight="1" x14ac:dyDescent="0.25">
      <c r="A650" s="153"/>
      <c r="B650" s="2"/>
      <c r="C650" s="2"/>
      <c r="D650" s="1"/>
      <c r="E650" s="2"/>
    </row>
    <row r="651" spans="1:5" ht="15.75" customHeight="1" x14ac:dyDescent="0.25">
      <c r="A651" s="153"/>
      <c r="B651" s="2"/>
      <c r="C651" s="2"/>
      <c r="D651" s="1"/>
      <c r="E651" s="2"/>
    </row>
    <row r="652" spans="1:5" ht="15.75" customHeight="1" x14ac:dyDescent="0.25">
      <c r="A652" s="153"/>
      <c r="B652" s="2"/>
      <c r="C652" s="2"/>
      <c r="D652" s="1"/>
      <c r="E652" s="2"/>
    </row>
    <row r="653" spans="1:5" ht="15.75" customHeight="1" x14ac:dyDescent="0.25">
      <c r="A653" s="153"/>
      <c r="B653" s="2"/>
      <c r="C653" s="2"/>
      <c r="D653" s="1"/>
      <c r="E653" s="2"/>
    </row>
    <row r="654" spans="1:5" ht="15.75" customHeight="1" x14ac:dyDescent="0.25">
      <c r="A654" s="153"/>
      <c r="B654" s="2"/>
      <c r="C654" s="2"/>
      <c r="D654" s="1"/>
      <c r="E654" s="2"/>
    </row>
    <row r="655" spans="1:5" ht="15.75" customHeight="1" x14ac:dyDescent="0.25">
      <c r="A655" s="153"/>
      <c r="B655" s="2"/>
      <c r="C655" s="2"/>
      <c r="D655" s="1"/>
      <c r="E655" s="2"/>
    </row>
    <row r="656" spans="1:5" ht="15.75" customHeight="1" x14ac:dyDescent="0.25">
      <c r="A656" s="153"/>
      <c r="B656" s="2"/>
      <c r="C656" s="2"/>
      <c r="D656" s="1"/>
      <c r="E656" s="2"/>
    </row>
    <row r="657" spans="1:5" ht="15.75" customHeight="1" x14ac:dyDescent="0.25">
      <c r="A657" s="153"/>
      <c r="B657" s="2"/>
      <c r="C657" s="2"/>
      <c r="D657" s="1"/>
      <c r="E657" s="2"/>
    </row>
    <row r="658" spans="1:5" ht="15.75" customHeight="1" x14ac:dyDescent="0.25">
      <c r="A658" s="153"/>
      <c r="B658" s="2"/>
      <c r="C658" s="2"/>
      <c r="D658" s="1"/>
      <c r="E658" s="2"/>
    </row>
    <row r="659" spans="1:5" ht="15.75" customHeight="1" x14ac:dyDescent="0.25">
      <c r="A659" s="153"/>
      <c r="B659" s="2"/>
      <c r="C659" s="2"/>
      <c r="D659" s="1"/>
      <c r="E659" s="2"/>
    </row>
    <row r="660" spans="1:5" ht="15.75" customHeight="1" x14ac:dyDescent="0.25">
      <c r="A660" s="153"/>
      <c r="B660" s="2"/>
      <c r="C660" s="2"/>
      <c r="D660" s="1"/>
      <c r="E660" s="2"/>
    </row>
    <row r="661" spans="1:5" ht="15.75" customHeight="1" x14ac:dyDescent="0.25">
      <c r="A661" s="153"/>
      <c r="B661" s="2"/>
      <c r="C661" s="2"/>
      <c r="D661" s="1"/>
      <c r="E661" s="2"/>
    </row>
    <row r="662" spans="1:5" ht="15.75" customHeight="1" x14ac:dyDescent="0.25">
      <c r="A662" s="153"/>
      <c r="B662" s="2"/>
      <c r="C662" s="2"/>
      <c r="D662" s="1"/>
      <c r="E662" s="2"/>
    </row>
    <row r="663" spans="1:5" ht="15.75" customHeight="1" x14ac:dyDescent="0.25">
      <c r="A663" s="153"/>
      <c r="B663" s="2"/>
      <c r="C663" s="2"/>
      <c r="D663" s="1"/>
      <c r="E663" s="2"/>
    </row>
    <row r="664" spans="1:5" ht="15.75" customHeight="1" x14ac:dyDescent="0.25">
      <c r="A664" s="153"/>
      <c r="B664" s="2"/>
      <c r="C664" s="2"/>
      <c r="D664" s="1"/>
      <c r="E664" s="2"/>
    </row>
    <row r="665" spans="1:5" ht="15.75" customHeight="1" x14ac:dyDescent="0.25">
      <c r="A665" s="153"/>
      <c r="B665" s="2"/>
      <c r="C665" s="2"/>
      <c r="D665" s="1"/>
      <c r="E665" s="2"/>
    </row>
    <row r="666" spans="1:5" ht="15.75" customHeight="1" x14ac:dyDescent="0.25">
      <c r="A666" s="153"/>
      <c r="B666" s="2"/>
      <c r="C666" s="2"/>
      <c r="D666" s="1"/>
      <c r="E666" s="2"/>
    </row>
    <row r="667" spans="1:5" ht="15.75" customHeight="1" x14ac:dyDescent="0.25">
      <c r="A667" s="153"/>
      <c r="B667" s="2"/>
      <c r="C667" s="2"/>
      <c r="D667" s="1"/>
      <c r="E667" s="2"/>
    </row>
    <row r="668" spans="1:5" ht="15.75" customHeight="1" x14ac:dyDescent="0.25">
      <c r="A668" s="153"/>
      <c r="B668" s="2"/>
      <c r="C668" s="2"/>
      <c r="D668" s="1"/>
      <c r="E668" s="2"/>
    </row>
    <row r="669" spans="1:5" ht="15.75" customHeight="1" x14ac:dyDescent="0.25">
      <c r="A669" s="153"/>
      <c r="B669" s="2"/>
      <c r="C669" s="2"/>
      <c r="D669" s="1"/>
      <c r="E669" s="2"/>
    </row>
    <row r="670" spans="1:5" ht="15.75" customHeight="1" x14ac:dyDescent="0.25">
      <c r="A670" s="153"/>
      <c r="B670" s="2"/>
      <c r="C670" s="2"/>
      <c r="D670" s="1"/>
      <c r="E670" s="2"/>
    </row>
    <row r="671" spans="1:5" ht="15.75" customHeight="1" x14ac:dyDescent="0.25">
      <c r="A671" s="153"/>
      <c r="B671" s="2"/>
      <c r="C671" s="2"/>
      <c r="D671" s="1"/>
      <c r="E671" s="2"/>
    </row>
    <row r="672" spans="1:5" ht="15.75" customHeight="1" x14ac:dyDescent="0.25">
      <c r="A672" s="153"/>
      <c r="B672" s="2"/>
      <c r="C672" s="2"/>
      <c r="D672" s="1"/>
      <c r="E672" s="2"/>
    </row>
    <row r="673" spans="1:5" ht="15.75" customHeight="1" x14ac:dyDescent="0.25">
      <c r="A673" s="153"/>
      <c r="B673" s="2"/>
      <c r="C673" s="2"/>
      <c r="D673" s="1"/>
      <c r="E673" s="2"/>
    </row>
    <row r="674" spans="1:5" ht="15.75" customHeight="1" x14ac:dyDescent="0.25">
      <c r="A674" s="153"/>
      <c r="B674" s="2"/>
      <c r="C674" s="2"/>
      <c r="D674" s="1"/>
      <c r="E674" s="2"/>
    </row>
    <row r="675" spans="1:5" ht="15.75" customHeight="1" x14ac:dyDescent="0.25">
      <c r="A675" s="153"/>
      <c r="B675" s="2"/>
      <c r="C675" s="2"/>
      <c r="D675" s="1"/>
      <c r="E675" s="2"/>
    </row>
    <row r="676" spans="1:5" ht="15.75" customHeight="1" x14ac:dyDescent="0.25">
      <c r="A676" s="153"/>
      <c r="B676" s="2"/>
      <c r="C676" s="2"/>
      <c r="D676" s="1"/>
      <c r="E676" s="2"/>
    </row>
    <row r="677" spans="1:5" ht="15.75" customHeight="1" x14ac:dyDescent="0.25">
      <c r="A677" s="153"/>
      <c r="B677" s="2"/>
      <c r="C677" s="2"/>
      <c r="D677" s="1"/>
      <c r="E677" s="2"/>
    </row>
    <row r="678" spans="1:5" ht="15.75" customHeight="1" x14ac:dyDescent="0.25">
      <c r="A678" s="153"/>
      <c r="B678" s="2"/>
      <c r="C678" s="2"/>
      <c r="D678" s="1"/>
      <c r="E678" s="2"/>
    </row>
    <row r="679" spans="1:5" ht="15.75" customHeight="1" x14ac:dyDescent="0.25">
      <c r="A679" s="153"/>
      <c r="B679" s="2"/>
      <c r="C679" s="2"/>
      <c r="D679" s="1"/>
      <c r="E679" s="2"/>
    </row>
    <row r="680" spans="1:5" ht="15.75" customHeight="1" x14ac:dyDescent="0.25">
      <c r="A680" s="153"/>
      <c r="B680" s="2"/>
      <c r="C680" s="2"/>
      <c r="D680" s="1"/>
      <c r="E680" s="2"/>
    </row>
    <row r="681" spans="1:5" ht="15.75" customHeight="1" x14ac:dyDescent="0.25">
      <c r="A681" s="153"/>
      <c r="B681" s="2"/>
      <c r="C681" s="2"/>
      <c r="D681" s="1"/>
      <c r="E681" s="2"/>
    </row>
    <row r="682" spans="1:5" ht="15.75" customHeight="1" x14ac:dyDescent="0.25">
      <c r="A682" s="153"/>
      <c r="B682" s="2"/>
      <c r="C682" s="2"/>
      <c r="D682" s="1"/>
      <c r="E682" s="2"/>
    </row>
    <row r="683" spans="1:5" ht="15.75" customHeight="1" x14ac:dyDescent="0.25">
      <c r="A683" s="153"/>
      <c r="B683" s="2"/>
      <c r="C683" s="2"/>
      <c r="D683" s="1"/>
      <c r="E683" s="2"/>
    </row>
    <row r="684" spans="1:5" ht="15.75" customHeight="1" x14ac:dyDescent="0.25">
      <c r="A684" s="153"/>
      <c r="B684" s="2"/>
      <c r="C684" s="2"/>
      <c r="D684" s="1"/>
      <c r="E684" s="2"/>
    </row>
    <row r="685" spans="1:5" ht="15.75" customHeight="1" x14ac:dyDescent="0.25">
      <c r="A685" s="153"/>
      <c r="B685" s="2"/>
      <c r="C685" s="2"/>
      <c r="D685" s="1"/>
      <c r="E685" s="2"/>
    </row>
    <row r="686" spans="1:5" ht="15.75" customHeight="1" x14ac:dyDescent="0.25">
      <c r="A686" s="153"/>
      <c r="B686" s="2"/>
      <c r="C686" s="2"/>
      <c r="D686" s="1"/>
      <c r="E686" s="2"/>
    </row>
    <row r="687" spans="1:5" ht="15.75" customHeight="1" x14ac:dyDescent="0.25">
      <c r="A687" s="153"/>
      <c r="B687" s="2"/>
      <c r="C687" s="2"/>
      <c r="D687" s="1"/>
      <c r="E687" s="2"/>
    </row>
    <row r="688" spans="1:5" ht="15.75" customHeight="1" x14ac:dyDescent="0.25">
      <c r="A688" s="153"/>
      <c r="B688" s="2"/>
      <c r="C688" s="2"/>
      <c r="D688" s="1"/>
      <c r="E688" s="2"/>
    </row>
    <row r="689" spans="1:5" ht="15.75" customHeight="1" x14ac:dyDescent="0.25">
      <c r="A689" s="153"/>
      <c r="B689" s="2"/>
      <c r="C689" s="2"/>
      <c r="D689" s="1"/>
      <c r="E689" s="2"/>
    </row>
    <row r="690" spans="1:5" ht="15.75" customHeight="1" x14ac:dyDescent="0.25">
      <c r="A690" s="153"/>
      <c r="B690" s="2"/>
      <c r="C690" s="2"/>
      <c r="D690" s="1"/>
      <c r="E690" s="2"/>
    </row>
    <row r="691" spans="1:5" ht="15.75" customHeight="1" x14ac:dyDescent="0.25">
      <c r="A691" s="153"/>
      <c r="B691" s="2"/>
      <c r="C691" s="2"/>
      <c r="D691" s="1"/>
      <c r="E691" s="2"/>
    </row>
    <row r="692" spans="1:5" ht="15.75" customHeight="1" x14ac:dyDescent="0.25">
      <c r="A692" s="153"/>
      <c r="B692" s="2"/>
      <c r="C692" s="2"/>
      <c r="D692" s="1"/>
      <c r="E692" s="2"/>
    </row>
    <row r="693" spans="1:5" ht="15.75" customHeight="1" x14ac:dyDescent="0.25">
      <c r="A693" s="153"/>
      <c r="B693" s="2"/>
      <c r="C693" s="2"/>
      <c r="D693" s="1"/>
      <c r="E693" s="2"/>
    </row>
    <row r="694" spans="1:5" ht="15.75" customHeight="1" x14ac:dyDescent="0.25">
      <c r="A694" s="153"/>
      <c r="B694" s="2"/>
      <c r="C694" s="2"/>
      <c r="D694" s="1"/>
      <c r="E694" s="2"/>
    </row>
    <row r="695" spans="1:5" ht="15.75" customHeight="1" x14ac:dyDescent="0.25">
      <c r="A695" s="153"/>
      <c r="B695" s="2"/>
      <c r="C695" s="2"/>
      <c r="D695" s="1"/>
      <c r="E695" s="2"/>
    </row>
    <row r="696" spans="1:5" ht="15.75" customHeight="1" x14ac:dyDescent="0.25">
      <c r="A696" s="153"/>
      <c r="B696" s="2"/>
      <c r="C696" s="2"/>
      <c r="D696" s="1"/>
      <c r="E696" s="2"/>
    </row>
    <row r="697" spans="1:5" ht="15.75" customHeight="1" x14ac:dyDescent="0.25">
      <c r="A697" s="153"/>
      <c r="B697" s="2"/>
      <c r="C697" s="2"/>
      <c r="D697" s="1"/>
      <c r="E697" s="2"/>
    </row>
    <row r="698" spans="1:5" ht="15.75" customHeight="1" x14ac:dyDescent="0.25">
      <c r="A698" s="153"/>
      <c r="B698" s="2"/>
      <c r="C698" s="2"/>
      <c r="D698" s="1"/>
      <c r="E698" s="2"/>
    </row>
    <row r="699" spans="1:5" ht="15.75" customHeight="1" x14ac:dyDescent="0.25">
      <c r="A699" s="153"/>
      <c r="B699" s="2"/>
      <c r="C699" s="2"/>
      <c r="D699" s="1"/>
      <c r="E699" s="2"/>
    </row>
    <row r="700" spans="1:5" ht="15.75" customHeight="1" x14ac:dyDescent="0.25">
      <c r="A700" s="153"/>
      <c r="B700" s="2"/>
      <c r="C700" s="2"/>
      <c r="D700" s="1"/>
      <c r="E700" s="2"/>
    </row>
    <row r="701" spans="1:5" ht="15.75" customHeight="1" x14ac:dyDescent="0.25">
      <c r="A701" s="153"/>
      <c r="B701" s="2"/>
      <c r="C701" s="2"/>
      <c r="D701" s="1"/>
      <c r="E701" s="2"/>
    </row>
    <row r="702" spans="1:5" ht="15.75" customHeight="1" x14ac:dyDescent="0.25">
      <c r="A702" s="153"/>
      <c r="B702" s="2"/>
      <c r="C702" s="2"/>
      <c r="D702" s="1"/>
      <c r="E702" s="2"/>
    </row>
    <row r="703" spans="1:5" ht="15.75" customHeight="1" x14ac:dyDescent="0.25">
      <c r="A703" s="153"/>
      <c r="B703" s="2"/>
      <c r="C703" s="2"/>
      <c r="D703" s="1"/>
      <c r="E703" s="2"/>
    </row>
    <row r="704" spans="1:5" ht="15.75" customHeight="1" x14ac:dyDescent="0.25">
      <c r="A704" s="153"/>
      <c r="B704" s="2"/>
      <c r="C704" s="2"/>
      <c r="D704" s="1"/>
      <c r="E704" s="2"/>
    </row>
    <row r="705" spans="1:5" ht="15.75" customHeight="1" x14ac:dyDescent="0.25">
      <c r="A705" s="153"/>
      <c r="B705" s="2"/>
      <c r="C705" s="2"/>
      <c r="D705" s="1"/>
      <c r="E705" s="2"/>
    </row>
    <row r="706" spans="1:5" ht="15.75" customHeight="1" x14ac:dyDescent="0.25">
      <c r="A706" s="153"/>
      <c r="B706" s="2"/>
      <c r="C706" s="2"/>
      <c r="D706" s="1"/>
      <c r="E706" s="2"/>
    </row>
    <row r="707" spans="1:5" ht="15.75" customHeight="1" x14ac:dyDescent="0.25">
      <c r="A707" s="153"/>
      <c r="B707" s="2"/>
      <c r="C707" s="2"/>
      <c r="D707" s="1"/>
      <c r="E707" s="2"/>
    </row>
    <row r="708" spans="1:5" ht="15.75" customHeight="1" x14ac:dyDescent="0.25">
      <c r="A708" s="153"/>
      <c r="B708" s="2"/>
      <c r="C708" s="2"/>
      <c r="D708" s="1"/>
      <c r="E708" s="2"/>
    </row>
    <row r="709" spans="1:5" ht="15.75" customHeight="1" x14ac:dyDescent="0.25">
      <c r="A709" s="153"/>
      <c r="B709" s="2"/>
      <c r="C709" s="2"/>
      <c r="D709" s="1"/>
      <c r="E709" s="2"/>
    </row>
    <row r="710" spans="1:5" ht="15.75" customHeight="1" x14ac:dyDescent="0.25">
      <c r="A710" s="153"/>
      <c r="B710" s="2"/>
      <c r="C710" s="2"/>
      <c r="D710" s="1"/>
      <c r="E710" s="2"/>
    </row>
    <row r="711" spans="1:5" ht="15.75" customHeight="1" x14ac:dyDescent="0.25">
      <c r="A711" s="153"/>
      <c r="B711" s="2"/>
      <c r="C711" s="2"/>
      <c r="D711" s="1"/>
      <c r="E711" s="2"/>
    </row>
    <row r="712" spans="1:5" ht="15.75" customHeight="1" x14ac:dyDescent="0.25">
      <c r="A712" s="153"/>
      <c r="B712" s="2"/>
      <c r="C712" s="2"/>
      <c r="D712" s="1"/>
      <c r="E712" s="2"/>
    </row>
    <row r="713" spans="1:5" ht="15.75" customHeight="1" x14ac:dyDescent="0.25">
      <c r="A713" s="153"/>
      <c r="B713" s="2"/>
      <c r="C713" s="2"/>
      <c r="D713" s="1"/>
      <c r="E713" s="2"/>
    </row>
    <row r="714" spans="1:5" ht="15.75" customHeight="1" x14ac:dyDescent="0.25">
      <c r="A714" s="153"/>
      <c r="B714" s="2"/>
      <c r="C714" s="2"/>
      <c r="D714" s="1"/>
      <c r="E714" s="2"/>
    </row>
    <row r="715" spans="1:5" ht="15.75" customHeight="1" x14ac:dyDescent="0.25">
      <c r="A715" s="153"/>
      <c r="B715" s="2"/>
      <c r="C715" s="2"/>
      <c r="D715" s="1"/>
      <c r="E715" s="2"/>
    </row>
    <row r="716" spans="1:5" ht="15.75" customHeight="1" x14ac:dyDescent="0.25">
      <c r="A716" s="153"/>
      <c r="B716" s="2"/>
      <c r="C716" s="2"/>
      <c r="D716" s="1"/>
      <c r="E716" s="2"/>
    </row>
    <row r="717" spans="1:5" ht="15.75" customHeight="1" x14ac:dyDescent="0.25">
      <c r="A717" s="153"/>
      <c r="B717" s="2"/>
      <c r="C717" s="2"/>
      <c r="D717" s="1"/>
      <c r="E717" s="2"/>
    </row>
    <row r="718" spans="1:5" ht="15.75" customHeight="1" x14ac:dyDescent="0.25">
      <c r="A718" s="153"/>
      <c r="B718" s="2"/>
      <c r="C718" s="2"/>
      <c r="D718" s="1"/>
      <c r="E718" s="2"/>
    </row>
    <row r="719" spans="1:5" ht="15.75" customHeight="1" x14ac:dyDescent="0.25">
      <c r="A719" s="153"/>
      <c r="B719" s="2"/>
      <c r="C719" s="2"/>
      <c r="D719" s="1"/>
      <c r="E719" s="2"/>
    </row>
    <row r="720" spans="1:5" ht="15.75" customHeight="1" x14ac:dyDescent="0.25">
      <c r="A720" s="153"/>
      <c r="B720" s="2"/>
      <c r="C720" s="2"/>
      <c r="D720" s="1"/>
      <c r="E720" s="2"/>
    </row>
    <row r="721" spans="1:5" ht="15.75" customHeight="1" x14ac:dyDescent="0.25">
      <c r="A721" s="153"/>
      <c r="B721" s="2"/>
      <c r="C721" s="2"/>
      <c r="D721" s="1"/>
      <c r="E721" s="2"/>
    </row>
    <row r="722" spans="1:5" ht="15.75" customHeight="1" x14ac:dyDescent="0.25">
      <c r="A722" s="153"/>
      <c r="B722" s="2"/>
      <c r="C722" s="2"/>
      <c r="D722" s="1"/>
      <c r="E722" s="2"/>
    </row>
    <row r="723" spans="1:5" ht="15.75" customHeight="1" x14ac:dyDescent="0.25">
      <c r="A723" s="153"/>
      <c r="B723" s="2"/>
      <c r="C723" s="2"/>
      <c r="D723" s="1"/>
      <c r="E723" s="2"/>
    </row>
    <row r="724" spans="1:5" ht="15.75" customHeight="1" x14ac:dyDescent="0.25">
      <c r="A724" s="153"/>
      <c r="B724" s="2"/>
      <c r="C724" s="2"/>
      <c r="D724" s="1"/>
      <c r="E724" s="2"/>
    </row>
    <row r="725" spans="1:5" ht="15.75" customHeight="1" x14ac:dyDescent="0.25">
      <c r="A725" s="153"/>
      <c r="B725" s="2"/>
      <c r="C725" s="2"/>
      <c r="D725" s="1"/>
      <c r="E725" s="2"/>
    </row>
    <row r="726" spans="1:5" ht="15.75" customHeight="1" x14ac:dyDescent="0.25">
      <c r="A726" s="153"/>
      <c r="B726" s="2"/>
      <c r="C726" s="2"/>
      <c r="D726" s="1"/>
      <c r="E726" s="2"/>
    </row>
    <row r="727" spans="1:5" ht="15.75" customHeight="1" x14ac:dyDescent="0.25">
      <c r="A727" s="153"/>
      <c r="B727" s="2"/>
      <c r="C727" s="2"/>
      <c r="D727" s="1"/>
      <c r="E727" s="2"/>
    </row>
    <row r="728" spans="1:5" ht="15.75" customHeight="1" x14ac:dyDescent="0.25">
      <c r="A728" s="153"/>
      <c r="B728" s="2"/>
      <c r="C728" s="2"/>
      <c r="D728" s="1"/>
      <c r="E728" s="2"/>
    </row>
    <row r="729" spans="1:5" ht="15.75" customHeight="1" x14ac:dyDescent="0.25">
      <c r="A729" s="153"/>
      <c r="B729" s="2"/>
      <c r="C729" s="2"/>
      <c r="D729" s="1"/>
      <c r="E729" s="2"/>
    </row>
    <row r="730" spans="1:5" ht="15.75" customHeight="1" x14ac:dyDescent="0.25">
      <c r="A730" s="153"/>
      <c r="B730" s="2"/>
      <c r="C730" s="2"/>
      <c r="D730" s="1"/>
      <c r="E730" s="2"/>
    </row>
    <row r="731" spans="1:5" ht="15.75" customHeight="1" x14ac:dyDescent="0.25">
      <c r="A731" s="153"/>
      <c r="B731" s="2"/>
      <c r="C731" s="2"/>
      <c r="D731" s="1"/>
      <c r="E731" s="2"/>
    </row>
    <row r="732" spans="1:5" ht="15.75" customHeight="1" x14ac:dyDescent="0.25">
      <c r="A732" s="153"/>
      <c r="B732" s="2"/>
      <c r="C732" s="2"/>
      <c r="D732" s="1"/>
      <c r="E732" s="2"/>
    </row>
    <row r="733" spans="1:5" ht="15.75" customHeight="1" x14ac:dyDescent="0.25">
      <c r="A733" s="153"/>
      <c r="B733" s="2"/>
      <c r="C733" s="2"/>
      <c r="D733" s="1"/>
      <c r="E733" s="2"/>
    </row>
    <row r="734" spans="1:5" ht="15.75" customHeight="1" x14ac:dyDescent="0.25">
      <c r="A734" s="153"/>
      <c r="B734" s="2"/>
      <c r="C734" s="2"/>
      <c r="D734" s="1"/>
      <c r="E734" s="2"/>
    </row>
    <row r="735" spans="1:5" ht="15.75" customHeight="1" x14ac:dyDescent="0.25">
      <c r="A735" s="153"/>
      <c r="B735" s="2"/>
      <c r="C735" s="2"/>
      <c r="D735" s="1"/>
      <c r="E735" s="2"/>
    </row>
    <row r="736" spans="1:5" ht="15.75" customHeight="1" x14ac:dyDescent="0.25">
      <c r="A736" s="153"/>
      <c r="B736" s="2"/>
      <c r="C736" s="2"/>
      <c r="D736" s="1"/>
      <c r="E736" s="2"/>
    </row>
    <row r="737" spans="1:5" ht="15.75" customHeight="1" x14ac:dyDescent="0.25">
      <c r="A737" s="153"/>
      <c r="B737" s="2"/>
      <c r="C737" s="2"/>
      <c r="D737" s="1"/>
      <c r="E737" s="2"/>
    </row>
    <row r="738" spans="1:5" ht="15.75" customHeight="1" x14ac:dyDescent="0.25">
      <c r="A738" s="153"/>
      <c r="B738" s="2"/>
      <c r="C738" s="2"/>
      <c r="D738" s="1"/>
      <c r="E738" s="2"/>
    </row>
    <row r="739" spans="1:5" ht="15.75" customHeight="1" x14ac:dyDescent="0.25">
      <c r="A739" s="153"/>
      <c r="B739" s="2"/>
      <c r="C739" s="2"/>
      <c r="D739" s="1"/>
      <c r="E739" s="2"/>
    </row>
    <row r="740" spans="1:5" ht="15.75" customHeight="1" x14ac:dyDescent="0.25">
      <c r="A740" s="153"/>
      <c r="B740" s="2"/>
      <c r="C740" s="2"/>
      <c r="D740" s="1"/>
      <c r="E740" s="2"/>
    </row>
    <row r="741" spans="1:5" ht="15.75" customHeight="1" x14ac:dyDescent="0.25">
      <c r="A741" s="153"/>
      <c r="B741" s="2"/>
      <c r="C741" s="2"/>
      <c r="D741" s="1"/>
      <c r="E741" s="2"/>
    </row>
    <row r="742" spans="1:5" ht="15.75" customHeight="1" x14ac:dyDescent="0.25">
      <c r="A742" s="153"/>
      <c r="B742" s="2"/>
      <c r="C742" s="2"/>
      <c r="D742" s="1"/>
      <c r="E742" s="2"/>
    </row>
    <row r="743" spans="1:5" ht="15.75" customHeight="1" x14ac:dyDescent="0.25">
      <c r="A743" s="153"/>
      <c r="B743" s="2"/>
      <c r="C743" s="2"/>
      <c r="D743" s="1"/>
      <c r="E743" s="2"/>
    </row>
    <row r="744" spans="1:5" ht="15.75" customHeight="1" x14ac:dyDescent="0.25">
      <c r="A744" s="153"/>
      <c r="B744" s="2"/>
      <c r="C744" s="2"/>
      <c r="D744" s="1"/>
      <c r="E744" s="2"/>
    </row>
    <row r="745" spans="1:5" ht="15.75" customHeight="1" x14ac:dyDescent="0.25">
      <c r="A745" s="153"/>
      <c r="B745" s="2"/>
      <c r="C745" s="2"/>
      <c r="D745" s="1"/>
      <c r="E745" s="2"/>
    </row>
    <row r="746" spans="1:5" ht="15.75" customHeight="1" x14ac:dyDescent="0.25">
      <c r="A746" s="153"/>
      <c r="B746" s="2"/>
      <c r="C746" s="2"/>
      <c r="D746" s="1"/>
      <c r="E746" s="2"/>
    </row>
    <row r="747" spans="1:5" ht="15.75" customHeight="1" x14ac:dyDescent="0.25">
      <c r="A747" s="153"/>
      <c r="B747" s="2"/>
      <c r="C747" s="2"/>
      <c r="D747" s="1"/>
      <c r="E747" s="2"/>
    </row>
    <row r="748" spans="1:5" ht="15.75" customHeight="1" x14ac:dyDescent="0.25">
      <c r="A748" s="153"/>
      <c r="B748" s="2"/>
      <c r="C748" s="2"/>
      <c r="D748" s="1"/>
      <c r="E748" s="2"/>
    </row>
    <row r="749" spans="1:5" ht="15.75" customHeight="1" x14ac:dyDescent="0.25">
      <c r="A749" s="153"/>
      <c r="B749" s="2"/>
      <c r="C749" s="2"/>
      <c r="D749" s="1"/>
      <c r="E749" s="2"/>
    </row>
    <row r="750" spans="1:5" ht="15.75" customHeight="1" x14ac:dyDescent="0.25">
      <c r="A750" s="153"/>
      <c r="B750" s="2"/>
      <c r="C750" s="2"/>
      <c r="D750" s="1"/>
      <c r="E750" s="2"/>
    </row>
    <row r="751" spans="1:5" ht="15.75" customHeight="1" x14ac:dyDescent="0.25">
      <c r="A751" s="153"/>
      <c r="B751" s="2"/>
      <c r="C751" s="2"/>
      <c r="D751" s="1"/>
      <c r="E751" s="2"/>
    </row>
    <row r="752" spans="1:5" ht="15.75" customHeight="1" x14ac:dyDescent="0.25">
      <c r="A752" s="153"/>
      <c r="B752" s="2"/>
      <c r="C752" s="2"/>
      <c r="D752" s="1"/>
      <c r="E752" s="2"/>
    </row>
    <row r="753" spans="1:5" ht="15.75" customHeight="1" x14ac:dyDescent="0.25">
      <c r="A753" s="153"/>
      <c r="B753" s="2"/>
      <c r="C753" s="2"/>
      <c r="D753" s="1"/>
      <c r="E753" s="2"/>
    </row>
    <row r="754" spans="1:5" ht="15.75" customHeight="1" x14ac:dyDescent="0.25">
      <c r="A754" s="153"/>
      <c r="B754" s="2"/>
      <c r="C754" s="2"/>
      <c r="D754" s="1"/>
      <c r="E754" s="2"/>
    </row>
    <row r="755" spans="1:5" ht="15.75" customHeight="1" x14ac:dyDescent="0.25">
      <c r="A755" s="153"/>
      <c r="B755" s="2"/>
      <c r="C755" s="2"/>
      <c r="D755" s="1"/>
      <c r="E755" s="2"/>
    </row>
    <row r="756" spans="1:5" ht="15.75" customHeight="1" x14ac:dyDescent="0.25">
      <c r="A756" s="153"/>
      <c r="B756" s="2"/>
      <c r="C756" s="2"/>
      <c r="D756" s="1"/>
      <c r="E756" s="2"/>
    </row>
    <row r="757" spans="1:5" ht="15.75" customHeight="1" x14ac:dyDescent="0.25">
      <c r="A757" s="153"/>
      <c r="B757" s="2"/>
      <c r="C757" s="2"/>
      <c r="D757" s="1"/>
      <c r="E757" s="2"/>
    </row>
    <row r="758" spans="1:5" ht="15.75" customHeight="1" x14ac:dyDescent="0.25">
      <c r="A758" s="153"/>
      <c r="B758" s="2"/>
      <c r="C758" s="2"/>
      <c r="D758" s="1"/>
      <c r="E758" s="2"/>
    </row>
    <row r="759" spans="1:5" ht="15.75" customHeight="1" x14ac:dyDescent="0.25">
      <c r="A759" s="153"/>
      <c r="B759" s="2"/>
      <c r="C759" s="2"/>
      <c r="D759" s="1"/>
      <c r="E759" s="2"/>
    </row>
    <row r="760" spans="1:5" ht="15.75" customHeight="1" x14ac:dyDescent="0.25">
      <c r="A760" s="153"/>
      <c r="B760" s="2"/>
      <c r="C760" s="2"/>
      <c r="D760" s="1"/>
      <c r="E760" s="2"/>
    </row>
    <row r="761" spans="1:5" ht="15.75" customHeight="1" x14ac:dyDescent="0.25">
      <c r="A761" s="153"/>
      <c r="B761" s="2"/>
      <c r="C761" s="2"/>
      <c r="D761" s="1"/>
      <c r="E761" s="2"/>
    </row>
    <row r="762" spans="1:5" ht="15.75" customHeight="1" x14ac:dyDescent="0.25">
      <c r="A762" s="153"/>
      <c r="B762" s="2"/>
      <c r="C762" s="2"/>
      <c r="D762" s="1"/>
      <c r="E762" s="2"/>
    </row>
    <row r="763" spans="1:5" ht="15.75" customHeight="1" x14ac:dyDescent="0.25">
      <c r="A763" s="153"/>
      <c r="B763" s="2"/>
      <c r="C763" s="2"/>
      <c r="D763" s="1"/>
      <c r="E763" s="2"/>
    </row>
    <row r="764" spans="1:5" ht="15.75" customHeight="1" x14ac:dyDescent="0.25">
      <c r="A764" s="153"/>
      <c r="B764" s="2"/>
      <c r="C764" s="2"/>
      <c r="D764" s="1"/>
      <c r="E764" s="2"/>
    </row>
    <row r="765" spans="1:5" ht="15.75" customHeight="1" x14ac:dyDescent="0.25">
      <c r="A765" s="153"/>
      <c r="B765" s="2"/>
      <c r="C765" s="2"/>
      <c r="D765" s="1"/>
      <c r="E765" s="2"/>
    </row>
    <row r="766" spans="1:5" ht="15.75" customHeight="1" x14ac:dyDescent="0.25">
      <c r="A766" s="153"/>
      <c r="B766" s="2"/>
      <c r="C766" s="2"/>
      <c r="D766" s="1"/>
      <c r="E766" s="2"/>
    </row>
    <row r="767" spans="1:5" ht="15.75" customHeight="1" x14ac:dyDescent="0.25">
      <c r="A767" s="153"/>
      <c r="B767" s="2"/>
      <c r="C767" s="2"/>
      <c r="D767" s="1"/>
      <c r="E767" s="2"/>
    </row>
    <row r="768" spans="1:5" ht="15.75" customHeight="1" x14ac:dyDescent="0.25">
      <c r="A768" s="153"/>
      <c r="B768" s="2"/>
      <c r="C768" s="2"/>
      <c r="D768" s="1"/>
      <c r="E768" s="2"/>
    </row>
    <row r="769" spans="1:5" ht="15.75" customHeight="1" x14ac:dyDescent="0.25">
      <c r="A769" s="153"/>
      <c r="B769" s="2"/>
      <c r="C769" s="2"/>
      <c r="D769" s="1"/>
      <c r="E769" s="2"/>
    </row>
    <row r="770" spans="1:5" ht="15.75" customHeight="1" x14ac:dyDescent="0.25">
      <c r="A770" s="153"/>
      <c r="B770" s="2"/>
      <c r="C770" s="2"/>
      <c r="D770" s="1"/>
      <c r="E770" s="2"/>
    </row>
    <row r="771" spans="1:5" ht="15.75" customHeight="1" x14ac:dyDescent="0.25">
      <c r="A771" s="153"/>
      <c r="B771" s="2"/>
      <c r="C771" s="2"/>
      <c r="D771" s="1"/>
      <c r="E771" s="2"/>
    </row>
    <row r="772" spans="1:5" ht="15.75" customHeight="1" x14ac:dyDescent="0.25">
      <c r="A772" s="153"/>
      <c r="B772" s="2"/>
      <c r="C772" s="2"/>
      <c r="D772" s="1"/>
      <c r="E772" s="2"/>
    </row>
    <row r="773" spans="1:5" ht="15.75" customHeight="1" x14ac:dyDescent="0.25">
      <c r="A773" s="153"/>
      <c r="B773" s="2"/>
      <c r="C773" s="2"/>
      <c r="D773" s="1"/>
      <c r="E773" s="2"/>
    </row>
    <row r="774" spans="1:5" ht="15.75" customHeight="1" x14ac:dyDescent="0.25">
      <c r="A774" s="153"/>
      <c r="B774" s="2"/>
      <c r="C774" s="2"/>
      <c r="D774" s="1"/>
      <c r="E774" s="2"/>
    </row>
    <row r="775" spans="1:5" ht="15.75" customHeight="1" x14ac:dyDescent="0.25">
      <c r="A775" s="153"/>
      <c r="B775" s="2"/>
      <c r="C775" s="2"/>
      <c r="D775" s="1"/>
      <c r="E775" s="2"/>
    </row>
    <row r="776" spans="1:5" ht="15.75" customHeight="1" x14ac:dyDescent="0.25">
      <c r="A776" s="153"/>
      <c r="B776" s="2"/>
      <c r="C776" s="2"/>
      <c r="D776" s="1"/>
      <c r="E776" s="2"/>
    </row>
    <row r="777" spans="1:5" ht="15.75" customHeight="1" x14ac:dyDescent="0.25">
      <c r="A777" s="153"/>
      <c r="B777" s="2"/>
      <c r="C777" s="2"/>
      <c r="D777" s="1"/>
      <c r="E777" s="2"/>
    </row>
    <row r="778" spans="1:5" ht="15.75" customHeight="1" x14ac:dyDescent="0.25">
      <c r="A778" s="153"/>
      <c r="B778" s="2"/>
      <c r="C778" s="2"/>
      <c r="D778" s="1"/>
      <c r="E778" s="2"/>
    </row>
    <row r="779" spans="1:5" ht="15.75" customHeight="1" x14ac:dyDescent="0.25">
      <c r="A779" s="153"/>
      <c r="B779" s="2"/>
      <c r="C779" s="2"/>
      <c r="D779" s="1"/>
      <c r="E779" s="2"/>
    </row>
    <row r="780" spans="1:5" ht="15.75" customHeight="1" x14ac:dyDescent="0.25">
      <c r="A780" s="153"/>
      <c r="B780" s="2"/>
      <c r="C780" s="2"/>
      <c r="D780" s="1"/>
      <c r="E780" s="2"/>
    </row>
    <row r="781" spans="1:5" ht="15.75" customHeight="1" x14ac:dyDescent="0.25">
      <c r="A781" s="153"/>
      <c r="B781" s="2"/>
      <c r="C781" s="2"/>
      <c r="D781" s="1"/>
      <c r="E781" s="2"/>
    </row>
    <row r="782" spans="1:5" ht="15.75" customHeight="1" x14ac:dyDescent="0.25">
      <c r="A782" s="153"/>
      <c r="B782" s="2"/>
      <c r="C782" s="2"/>
      <c r="D782" s="1"/>
      <c r="E782" s="2"/>
    </row>
    <row r="783" spans="1:5" ht="15.75" customHeight="1" x14ac:dyDescent="0.25">
      <c r="A783" s="153"/>
      <c r="B783" s="2"/>
      <c r="C783" s="2"/>
      <c r="D783" s="1"/>
      <c r="E783" s="2"/>
    </row>
    <row r="784" spans="1:5" ht="15.75" customHeight="1" x14ac:dyDescent="0.25">
      <c r="A784" s="153"/>
      <c r="B784" s="2"/>
      <c r="C784" s="2"/>
      <c r="D784" s="1"/>
      <c r="E784" s="2"/>
    </row>
    <row r="785" spans="1:5" ht="15.75" customHeight="1" x14ac:dyDescent="0.25">
      <c r="A785" s="153"/>
      <c r="B785" s="2"/>
      <c r="C785" s="2"/>
      <c r="D785" s="1"/>
      <c r="E785" s="2"/>
    </row>
    <row r="786" spans="1:5" ht="15.75" customHeight="1" x14ac:dyDescent="0.25">
      <c r="A786" s="153"/>
      <c r="B786" s="2"/>
      <c r="C786" s="2"/>
      <c r="D786" s="1"/>
      <c r="E786" s="2"/>
    </row>
    <row r="787" spans="1:5" ht="15.75" customHeight="1" x14ac:dyDescent="0.25">
      <c r="A787" s="153"/>
      <c r="B787" s="2"/>
      <c r="C787" s="2"/>
      <c r="D787" s="1"/>
      <c r="E787" s="2"/>
    </row>
    <row r="788" spans="1:5" ht="15.75" customHeight="1" x14ac:dyDescent="0.25">
      <c r="A788" s="153"/>
      <c r="B788" s="2"/>
      <c r="C788" s="2"/>
      <c r="D788" s="1"/>
      <c r="E788" s="2"/>
    </row>
    <row r="789" spans="1:5" ht="15.75" customHeight="1" x14ac:dyDescent="0.25">
      <c r="A789" s="153"/>
      <c r="B789" s="2"/>
      <c r="C789" s="2"/>
      <c r="D789" s="1"/>
      <c r="E789" s="2"/>
    </row>
    <row r="790" spans="1:5" ht="15.75" customHeight="1" x14ac:dyDescent="0.25">
      <c r="A790" s="153"/>
      <c r="B790" s="2"/>
      <c r="C790" s="2"/>
      <c r="D790" s="1"/>
      <c r="E790" s="2"/>
    </row>
    <row r="791" spans="1:5" ht="15.75" customHeight="1" x14ac:dyDescent="0.25">
      <c r="A791" s="153"/>
      <c r="B791" s="2"/>
      <c r="C791" s="2"/>
      <c r="D791" s="1"/>
      <c r="E791" s="2"/>
    </row>
    <row r="792" spans="1:5" ht="15.75" customHeight="1" x14ac:dyDescent="0.25">
      <c r="A792" s="153"/>
      <c r="B792" s="2"/>
      <c r="C792" s="2"/>
      <c r="D792" s="1"/>
      <c r="E792" s="2"/>
    </row>
    <row r="793" spans="1:5" ht="15.75" customHeight="1" x14ac:dyDescent="0.25">
      <c r="A793" s="153"/>
      <c r="B793" s="2"/>
      <c r="C793" s="2"/>
      <c r="D793" s="1"/>
      <c r="E793" s="2"/>
    </row>
    <row r="794" spans="1:5" ht="15.75" customHeight="1" x14ac:dyDescent="0.25">
      <c r="A794" s="153"/>
      <c r="B794" s="2"/>
      <c r="C794" s="2"/>
      <c r="D794" s="1"/>
      <c r="E794" s="2"/>
    </row>
    <row r="795" spans="1:5" ht="15.75" customHeight="1" x14ac:dyDescent="0.25">
      <c r="A795" s="153"/>
      <c r="B795" s="2"/>
      <c r="C795" s="2"/>
      <c r="D795" s="1"/>
      <c r="E795" s="2"/>
    </row>
    <row r="796" spans="1:5" ht="15.75" customHeight="1" x14ac:dyDescent="0.25">
      <c r="A796" s="153"/>
      <c r="B796" s="2"/>
      <c r="C796" s="2"/>
      <c r="D796" s="1"/>
      <c r="E796" s="2"/>
    </row>
    <row r="797" spans="1:5" ht="15.75" customHeight="1" x14ac:dyDescent="0.25">
      <c r="A797" s="153"/>
      <c r="B797" s="2"/>
      <c r="C797" s="2"/>
      <c r="D797" s="1"/>
      <c r="E797" s="2"/>
    </row>
    <row r="798" spans="1:5" ht="15.75" customHeight="1" x14ac:dyDescent="0.25">
      <c r="A798" s="153"/>
      <c r="B798" s="2"/>
      <c r="C798" s="2"/>
      <c r="D798" s="1"/>
      <c r="E798" s="2"/>
    </row>
    <row r="799" spans="1:5" ht="15.75" customHeight="1" x14ac:dyDescent="0.25">
      <c r="A799" s="153"/>
      <c r="B799" s="2"/>
      <c r="C799" s="2"/>
      <c r="D799" s="1"/>
      <c r="E799" s="2"/>
    </row>
    <row r="800" spans="1:5" ht="15.75" customHeight="1" x14ac:dyDescent="0.25">
      <c r="A800" s="153"/>
      <c r="B800" s="2"/>
      <c r="C800" s="2"/>
      <c r="D800" s="1"/>
      <c r="E800" s="2"/>
    </row>
    <row r="801" spans="1:5" ht="15.75" customHeight="1" x14ac:dyDescent="0.25">
      <c r="A801" s="153"/>
      <c r="B801" s="2"/>
      <c r="C801" s="2"/>
      <c r="D801" s="1"/>
      <c r="E801" s="2"/>
    </row>
    <row r="802" spans="1:5" ht="15.75" customHeight="1" x14ac:dyDescent="0.25">
      <c r="A802" s="153"/>
      <c r="B802" s="2"/>
      <c r="C802" s="2"/>
      <c r="D802" s="1"/>
      <c r="E802" s="2"/>
    </row>
    <row r="803" spans="1:5" ht="15.75" customHeight="1" x14ac:dyDescent="0.25">
      <c r="A803" s="153"/>
      <c r="B803" s="2"/>
      <c r="C803" s="2"/>
      <c r="D803" s="1"/>
      <c r="E803" s="2"/>
    </row>
    <row r="804" spans="1:5" ht="15.75" customHeight="1" x14ac:dyDescent="0.25">
      <c r="A804" s="153"/>
      <c r="B804" s="2"/>
      <c r="C804" s="2"/>
      <c r="D804" s="1"/>
      <c r="E804" s="2"/>
    </row>
    <row r="805" spans="1:5" ht="15.75" customHeight="1" x14ac:dyDescent="0.25">
      <c r="A805" s="153"/>
      <c r="B805" s="2"/>
      <c r="C805" s="2"/>
      <c r="D805" s="1"/>
      <c r="E805" s="2"/>
    </row>
    <row r="806" spans="1:5" ht="15.75" customHeight="1" x14ac:dyDescent="0.25">
      <c r="A806" s="153"/>
      <c r="B806" s="2"/>
      <c r="C806" s="2"/>
      <c r="D806" s="1"/>
      <c r="E806" s="2"/>
    </row>
    <row r="807" spans="1:5" ht="15.75" customHeight="1" x14ac:dyDescent="0.25">
      <c r="A807" s="153"/>
      <c r="B807" s="2"/>
      <c r="C807" s="2"/>
      <c r="D807" s="1"/>
      <c r="E807" s="2"/>
    </row>
    <row r="808" spans="1:5" ht="15.75" customHeight="1" x14ac:dyDescent="0.25">
      <c r="A808" s="153"/>
      <c r="B808" s="2"/>
      <c r="C808" s="2"/>
      <c r="D808" s="1"/>
      <c r="E808" s="2"/>
    </row>
    <row r="809" spans="1:5" ht="15.75" customHeight="1" x14ac:dyDescent="0.25">
      <c r="A809" s="153"/>
      <c r="B809" s="2"/>
      <c r="C809" s="2"/>
      <c r="D809" s="1"/>
      <c r="E809" s="2"/>
    </row>
    <row r="810" spans="1:5" ht="15.75" customHeight="1" x14ac:dyDescent="0.25">
      <c r="A810" s="153"/>
      <c r="B810" s="2"/>
      <c r="C810" s="2"/>
      <c r="D810" s="1"/>
      <c r="E810" s="2"/>
    </row>
    <row r="811" spans="1:5" ht="15.75" customHeight="1" x14ac:dyDescent="0.25">
      <c r="A811" s="153"/>
      <c r="B811" s="2"/>
      <c r="C811" s="2"/>
      <c r="D811" s="1"/>
      <c r="E811" s="2"/>
    </row>
    <row r="812" spans="1:5" ht="15.75" customHeight="1" x14ac:dyDescent="0.25">
      <c r="A812" s="153"/>
      <c r="B812" s="2"/>
      <c r="C812" s="2"/>
      <c r="D812" s="1"/>
      <c r="E812" s="2"/>
    </row>
    <row r="813" spans="1:5" ht="15.75" customHeight="1" x14ac:dyDescent="0.25">
      <c r="A813" s="153"/>
      <c r="B813" s="2"/>
      <c r="C813" s="2"/>
      <c r="D813" s="1"/>
      <c r="E813" s="2"/>
    </row>
    <row r="814" spans="1:5" ht="15.75" customHeight="1" x14ac:dyDescent="0.25">
      <c r="A814" s="153"/>
      <c r="B814" s="2"/>
      <c r="C814" s="2"/>
      <c r="D814" s="1"/>
      <c r="E814" s="2"/>
    </row>
    <row r="815" spans="1:5" ht="15.75" customHeight="1" x14ac:dyDescent="0.25">
      <c r="A815" s="153"/>
      <c r="B815" s="2"/>
      <c r="C815" s="2"/>
      <c r="D815" s="1"/>
      <c r="E815" s="2"/>
    </row>
    <row r="816" spans="1:5" ht="15.75" customHeight="1" x14ac:dyDescent="0.25">
      <c r="A816" s="153"/>
      <c r="B816" s="2"/>
      <c r="C816" s="2"/>
      <c r="D816" s="1"/>
      <c r="E816" s="2"/>
    </row>
    <row r="817" spans="1:5" ht="15.75" customHeight="1" x14ac:dyDescent="0.25">
      <c r="A817" s="153"/>
      <c r="B817" s="2"/>
      <c r="C817" s="2"/>
      <c r="D817" s="1"/>
      <c r="E817" s="2"/>
    </row>
    <row r="818" spans="1:5" ht="15.75" customHeight="1" x14ac:dyDescent="0.25">
      <c r="A818" s="153"/>
      <c r="B818" s="2"/>
      <c r="C818" s="2"/>
      <c r="D818" s="1"/>
      <c r="E818" s="2"/>
    </row>
    <row r="819" spans="1:5" ht="15.75" customHeight="1" x14ac:dyDescent="0.25">
      <c r="A819" s="153"/>
      <c r="B819" s="2"/>
      <c r="C819" s="2"/>
      <c r="D819" s="1"/>
      <c r="E819" s="2"/>
    </row>
    <row r="820" spans="1:5" ht="15.75" customHeight="1" x14ac:dyDescent="0.25">
      <c r="A820" s="153"/>
      <c r="B820" s="2"/>
      <c r="C820" s="2"/>
      <c r="D820" s="1"/>
      <c r="E820" s="2"/>
    </row>
    <row r="821" spans="1:5" ht="15.75" customHeight="1" x14ac:dyDescent="0.25">
      <c r="A821" s="153"/>
      <c r="B821" s="2"/>
      <c r="C821" s="2"/>
      <c r="D821" s="1"/>
      <c r="E821" s="2"/>
    </row>
    <row r="822" spans="1:5" ht="15.75" customHeight="1" x14ac:dyDescent="0.25">
      <c r="A822" s="153"/>
      <c r="B822" s="2"/>
      <c r="C822" s="2"/>
      <c r="D822" s="1"/>
      <c r="E822" s="2"/>
    </row>
    <row r="823" spans="1:5" ht="15.75" customHeight="1" x14ac:dyDescent="0.25">
      <c r="A823" s="153"/>
      <c r="B823" s="2"/>
      <c r="C823" s="2"/>
      <c r="D823" s="1"/>
      <c r="E823" s="2"/>
    </row>
    <row r="824" spans="1:5" ht="15.75" customHeight="1" x14ac:dyDescent="0.25">
      <c r="A824" s="153"/>
      <c r="B824" s="2"/>
      <c r="C824" s="2"/>
      <c r="D824" s="1"/>
      <c r="E824" s="2"/>
    </row>
    <row r="825" spans="1:5" ht="15.75" customHeight="1" x14ac:dyDescent="0.25">
      <c r="A825" s="153"/>
      <c r="B825" s="2"/>
      <c r="C825" s="2"/>
      <c r="D825" s="1"/>
      <c r="E825" s="2"/>
    </row>
    <row r="826" spans="1:5" ht="15.75" customHeight="1" x14ac:dyDescent="0.25">
      <c r="A826" s="153"/>
      <c r="B826" s="2"/>
      <c r="C826" s="2"/>
      <c r="D826" s="1"/>
      <c r="E826" s="2"/>
    </row>
    <row r="827" spans="1:5" ht="15.75" customHeight="1" x14ac:dyDescent="0.25">
      <c r="A827" s="153"/>
      <c r="B827" s="2"/>
      <c r="C827" s="2"/>
      <c r="D827" s="1"/>
      <c r="E827" s="2"/>
    </row>
    <row r="828" spans="1:5" ht="15.75" customHeight="1" x14ac:dyDescent="0.25">
      <c r="A828" s="153"/>
      <c r="B828" s="2"/>
      <c r="C828" s="2"/>
      <c r="D828" s="1"/>
      <c r="E828" s="2"/>
    </row>
    <row r="829" spans="1:5" ht="15.75" customHeight="1" x14ac:dyDescent="0.25">
      <c r="A829" s="153"/>
      <c r="B829" s="2"/>
      <c r="C829" s="2"/>
      <c r="D829" s="1"/>
      <c r="E829" s="2"/>
    </row>
    <row r="830" spans="1:5" ht="15.75" customHeight="1" x14ac:dyDescent="0.25">
      <c r="A830" s="153"/>
      <c r="B830" s="2"/>
      <c r="C830" s="2"/>
      <c r="D830" s="1"/>
      <c r="E830" s="2"/>
    </row>
    <row r="831" spans="1:5" ht="15.75" customHeight="1" x14ac:dyDescent="0.25">
      <c r="A831" s="153"/>
      <c r="B831" s="2"/>
      <c r="C831" s="2"/>
      <c r="D831" s="1"/>
      <c r="E831" s="2"/>
    </row>
    <row r="832" spans="1:5" ht="15.75" customHeight="1" x14ac:dyDescent="0.25">
      <c r="A832" s="153"/>
      <c r="B832" s="2"/>
      <c r="C832" s="2"/>
      <c r="D832" s="1"/>
      <c r="E832" s="2"/>
    </row>
    <row r="833" spans="1:5" ht="15.75" customHeight="1" x14ac:dyDescent="0.25">
      <c r="A833" s="153"/>
      <c r="B833" s="2"/>
      <c r="C833" s="2"/>
      <c r="D833" s="1"/>
      <c r="E833" s="2"/>
    </row>
    <row r="834" spans="1:5" ht="15.75" customHeight="1" x14ac:dyDescent="0.25">
      <c r="A834" s="153"/>
      <c r="B834" s="2"/>
      <c r="C834" s="2"/>
      <c r="D834" s="1"/>
      <c r="E834" s="2"/>
    </row>
    <row r="835" spans="1:5" ht="15.75" customHeight="1" x14ac:dyDescent="0.25">
      <c r="A835" s="153"/>
      <c r="B835" s="2"/>
      <c r="C835" s="2"/>
      <c r="D835" s="1"/>
      <c r="E835" s="2"/>
    </row>
    <row r="836" spans="1:5" ht="15.75" customHeight="1" x14ac:dyDescent="0.25">
      <c r="A836" s="153"/>
      <c r="B836" s="2"/>
      <c r="C836" s="2"/>
      <c r="D836" s="1"/>
      <c r="E836" s="2"/>
    </row>
    <row r="837" spans="1:5" ht="15.75" customHeight="1" x14ac:dyDescent="0.25">
      <c r="A837" s="153"/>
      <c r="B837" s="2"/>
      <c r="C837" s="2"/>
      <c r="D837" s="1"/>
      <c r="E837" s="2"/>
    </row>
    <row r="838" spans="1:5" ht="15.75" customHeight="1" x14ac:dyDescent="0.25">
      <c r="A838" s="153"/>
      <c r="B838" s="2"/>
      <c r="C838" s="2"/>
      <c r="D838" s="1"/>
      <c r="E838" s="2"/>
    </row>
    <row r="839" spans="1:5" ht="15.75" customHeight="1" x14ac:dyDescent="0.25">
      <c r="A839" s="153"/>
      <c r="B839" s="2"/>
      <c r="C839" s="2"/>
      <c r="D839" s="1"/>
      <c r="E839" s="2"/>
    </row>
    <row r="840" spans="1:5" ht="15.75" customHeight="1" x14ac:dyDescent="0.25">
      <c r="A840" s="153"/>
      <c r="B840" s="2"/>
      <c r="C840" s="2"/>
      <c r="D840" s="1"/>
      <c r="E840" s="2"/>
    </row>
    <row r="841" spans="1:5" ht="15.75" customHeight="1" x14ac:dyDescent="0.25">
      <c r="A841" s="153"/>
      <c r="B841" s="2"/>
      <c r="C841" s="2"/>
      <c r="D841" s="1"/>
      <c r="E841" s="2"/>
    </row>
    <row r="842" spans="1:5" ht="15.75" customHeight="1" x14ac:dyDescent="0.25">
      <c r="A842" s="153"/>
      <c r="B842" s="2"/>
      <c r="C842" s="2"/>
      <c r="D842" s="1"/>
      <c r="E842" s="2"/>
    </row>
    <row r="843" spans="1:5" ht="15.75" customHeight="1" x14ac:dyDescent="0.25">
      <c r="A843" s="153"/>
      <c r="B843" s="2"/>
      <c r="C843" s="2"/>
      <c r="D843" s="1"/>
      <c r="E843" s="2"/>
    </row>
    <row r="844" spans="1:5" ht="15.75" customHeight="1" x14ac:dyDescent="0.25">
      <c r="A844" s="153"/>
      <c r="B844" s="2"/>
      <c r="C844" s="2"/>
      <c r="D844" s="1"/>
      <c r="E844" s="2"/>
    </row>
    <row r="845" spans="1:5" ht="15.75" customHeight="1" x14ac:dyDescent="0.25">
      <c r="A845" s="153"/>
      <c r="B845" s="2"/>
      <c r="C845" s="2"/>
      <c r="D845" s="1"/>
      <c r="E845" s="2"/>
    </row>
    <row r="846" spans="1:5" ht="15.75" customHeight="1" x14ac:dyDescent="0.25">
      <c r="A846" s="153"/>
      <c r="B846" s="2"/>
      <c r="C846" s="2"/>
      <c r="D846" s="1"/>
      <c r="E846" s="2"/>
    </row>
    <row r="847" spans="1:5" ht="15.75" customHeight="1" x14ac:dyDescent="0.25">
      <c r="A847" s="153"/>
      <c r="B847" s="2"/>
      <c r="C847" s="2"/>
      <c r="D847" s="1"/>
      <c r="E847" s="2"/>
    </row>
    <row r="848" spans="1:5" ht="15.75" customHeight="1" x14ac:dyDescent="0.25">
      <c r="A848" s="153"/>
      <c r="B848" s="2"/>
      <c r="C848" s="2"/>
      <c r="D848" s="1"/>
      <c r="E848" s="2"/>
    </row>
    <row r="849" spans="1:5" ht="15.75" customHeight="1" x14ac:dyDescent="0.25">
      <c r="A849" s="153"/>
      <c r="B849" s="2"/>
      <c r="C849" s="2"/>
      <c r="D849" s="1"/>
      <c r="E849" s="2"/>
    </row>
    <row r="850" spans="1:5" ht="15.75" customHeight="1" x14ac:dyDescent="0.25">
      <c r="A850" s="153"/>
      <c r="B850" s="2"/>
      <c r="C850" s="2"/>
      <c r="D850" s="1"/>
      <c r="E850" s="2"/>
    </row>
    <row r="851" spans="1:5" ht="15.75" customHeight="1" x14ac:dyDescent="0.25">
      <c r="A851" s="153"/>
      <c r="B851" s="2"/>
      <c r="C851" s="2"/>
      <c r="D851" s="1"/>
      <c r="E851" s="2"/>
    </row>
    <row r="852" spans="1:5" ht="15.75" customHeight="1" x14ac:dyDescent="0.25">
      <c r="A852" s="153"/>
      <c r="B852" s="2"/>
      <c r="C852" s="2"/>
      <c r="D852" s="1"/>
      <c r="E852" s="2"/>
    </row>
    <row r="853" spans="1:5" ht="15.75" customHeight="1" x14ac:dyDescent="0.25">
      <c r="A853" s="153"/>
      <c r="B853" s="2"/>
      <c r="C853" s="2"/>
      <c r="D853" s="1"/>
      <c r="E853" s="2"/>
    </row>
    <row r="854" spans="1:5" ht="15.75" customHeight="1" x14ac:dyDescent="0.25">
      <c r="A854" s="153"/>
      <c r="B854" s="2"/>
      <c r="C854" s="2"/>
      <c r="D854" s="1"/>
      <c r="E854" s="2"/>
    </row>
    <row r="855" spans="1:5" ht="15.75" customHeight="1" x14ac:dyDescent="0.25">
      <c r="A855" s="153"/>
      <c r="B855" s="2"/>
      <c r="C855" s="2"/>
      <c r="D855" s="1"/>
      <c r="E855" s="2"/>
    </row>
    <row r="856" spans="1:5" ht="15.75" customHeight="1" x14ac:dyDescent="0.25">
      <c r="A856" s="153"/>
      <c r="B856" s="2"/>
      <c r="C856" s="2"/>
      <c r="D856" s="1"/>
      <c r="E856" s="2"/>
    </row>
    <row r="857" spans="1:5" ht="15.75" customHeight="1" x14ac:dyDescent="0.25">
      <c r="A857" s="153"/>
      <c r="B857" s="2"/>
      <c r="C857" s="2"/>
      <c r="D857" s="1"/>
      <c r="E857" s="2"/>
    </row>
    <row r="858" spans="1:5" ht="15.75" customHeight="1" x14ac:dyDescent="0.25">
      <c r="A858" s="153"/>
      <c r="B858" s="2"/>
      <c r="C858" s="2"/>
      <c r="D858" s="1"/>
      <c r="E858" s="2"/>
    </row>
    <row r="859" spans="1:5" ht="15.75" customHeight="1" x14ac:dyDescent="0.25">
      <c r="A859" s="153"/>
      <c r="B859" s="2"/>
      <c r="C859" s="2"/>
      <c r="D859" s="1"/>
      <c r="E859" s="2"/>
    </row>
    <row r="860" spans="1:5" ht="15.75" customHeight="1" x14ac:dyDescent="0.25">
      <c r="A860" s="153"/>
      <c r="B860" s="2"/>
      <c r="C860" s="2"/>
      <c r="D860" s="1"/>
      <c r="E860" s="2"/>
    </row>
    <row r="861" spans="1:5" ht="15.75" customHeight="1" x14ac:dyDescent="0.25">
      <c r="A861" s="153"/>
      <c r="B861" s="2"/>
      <c r="C861" s="2"/>
      <c r="D861" s="1"/>
      <c r="E861" s="2"/>
    </row>
    <row r="862" spans="1:5" ht="15.75" customHeight="1" x14ac:dyDescent="0.25">
      <c r="A862" s="153"/>
      <c r="B862" s="2"/>
      <c r="C862" s="2"/>
      <c r="D862" s="1"/>
      <c r="E862" s="2"/>
    </row>
    <row r="863" spans="1:5" ht="15.75" customHeight="1" x14ac:dyDescent="0.25">
      <c r="A863" s="153"/>
      <c r="B863" s="2"/>
      <c r="C863" s="2"/>
      <c r="D863" s="1"/>
      <c r="E863" s="2"/>
    </row>
    <row r="864" spans="1:5" ht="15.75" customHeight="1" x14ac:dyDescent="0.25">
      <c r="A864" s="153"/>
      <c r="B864" s="2"/>
      <c r="C864" s="2"/>
      <c r="D864" s="1"/>
      <c r="E864" s="2"/>
    </row>
    <row r="865" spans="1:5" ht="15.75" customHeight="1" x14ac:dyDescent="0.25">
      <c r="A865" s="153"/>
      <c r="B865" s="2"/>
      <c r="C865" s="2"/>
      <c r="D865" s="1"/>
      <c r="E865" s="2"/>
    </row>
    <row r="866" spans="1:5" ht="15.75" customHeight="1" x14ac:dyDescent="0.25">
      <c r="A866" s="153"/>
      <c r="B866" s="2"/>
      <c r="C866" s="2"/>
      <c r="D866" s="1"/>
      <c r="E866" s="2"/>
    </row>
    <row r="867" spans="1:5" ht="15.75" customHeight="1" x14ac:dyDescent="0.25">
      <c r="A867" s="153"/>
      <c r="B867" s="2"/>
      <c r="C867" s="2"/>
      <c r="D867" s="1"/>
      <c r="E867" s="2"/>
    </row>
    <row r="868" spans="1:5" ht="15.75" customHeight="1" x14ac:dyDescent="0.25">
      <c r="A868" s="153"/>
      <c r="B868" s="2"/>
      <c r="C868" s="2"/>
      <c r="D868" s="1"/>
      <c r="E868" s="2"/>
    </row>
    <row r="869" spans="1:5" ht="15.75" customHeight="1" x14ac:dyDescent="0.25">
      <c r="A869" s="153"/>
      <c r="B869" s="2"/>
      <c r="C869" s="2"/>
      <c r="D869" s="1"/>
      <c r="E869" s="2"/>
    </row>
    <row r="870" spans="1:5" ht="15.75" customHeight="1" x14ac:dyDescent="0.25">
      <c r="A870" s="153"/>
      <c r="B870" s="2"/>
      <c r="C870" s="2"/>
      <c r="D870" s="1"/>
      <c r="E870" s="2"/>
    </row>
    <row r="871" spans="1:5" ht="15.75" customHeight="1" x14ac:dyDescent="0.25">
      <c r="A871" s="153"/>
      <c r="B871" s="2"/>
      <c r="C871" s="2"/>
      <c r="D871" s="1"/>
      <c r="E871" s="2"/>
    </row>
    <row r="872" spans="1:5" ht="15.75" customHeight="1" x14ac:dyDescent="0.25">
      <c r="A872" s="153"/>
      <c r="B872" s="2"/>
      <c r="C872" s="2"/>
      <c r="D872" s="1"/>
      <c r="E872" s="2"/>
    </row>
    <row r="873" spans="1:5" ht="15.75" customHeight="1" x14ac:dyDescent="0.25">
      <c r="A873" s="153"/>
      <c r="B873" s="2"/>
      <c r="C873" s="2"/>
      <c r="D873" s="1"/>
      <c r="E873" s="2"/>
    </row>
    <row r="874" spans="1:5" ht="15.75" customHeight="1" x14ac:dyDescent="0.25">
      <c r="A874" s="153"/>
      <c r="B874" s="2"/>
      <c r="C874" s="2"/>
      <c r="D874" s="1"/>
      <c r="E874" s="2"/>
    </row>
    <row r="875" spans="1:5" ht="15.75" customHeight="1" x14ac:dyDescent="0.25">
      <c r="A875" s="153"/>
      <c r="B875" s="2"/>
      <c r="C875" s="2"/>
      <c r="D875" s="1"/>
      <c r="E875" s="2"/>
    </row>
    <row r="876" spans="1:5" ht="15.75" customHeight="1" x14ac:dyDescent="0.25">
      <c r="A876" s="153"/>
      <c r="B876" s="2"/>
      <c r="C876" s="2"/>
      <c r="D876" s="1"/>
      <c r="E876" s="2"/>
    </row>
    <row r="877" spans="1:5" ht="15.75" customHeight="1" x14ac:dyDescent="0.25">
      <c r="A877" s="153"/>
      <c r="B877" s="2"/>
      <c r="C877" s="2"/>
      <c r="D877" s="1"/>
      <c r="E877" s="2"/>
    </row>
    <row r="878" spans="1:5" ht="15.75" customHeight="1" x14ac:dyDescent="0.25">
      <c r="A878" s="153"/>
      <c r="B878" s="2"/>
      <c r="C878" s="2"/>
      <c r="D878" s="1"/>
      <c r="E878" s="2"/>
    </row>
    <row r="879" spans="1:5" ht="15.75" customHeight="1" x14ac:dyDescent="0.25">
      <c r="A879" s="153"/>
      <c r="B879" s="2"/>
      <c r="C879" s="2"/>
      <c r="D879" s="1"/>
      <c r="E879" s="2"/>
    </row>
    <row r="880" spans="1:5" ht="15.75" customHeight="1" x14ac:dyDescent="0.25">
      <c r="A880" s="153"/>
      <c r="B880" s="2"/>
      <c r="C880" s="2"/>
      <c r="D880" s="1"/>
      <c r="E880" s="2"/>
    </row>
    <row r="881" spans="1:5" ht="15.75" customHeight="1" x14ac:dyDescent="0.25">
      <c r="A881" s="153"/>
      <c r="B881" s="2"/>
      <c r="C881" s="2"/>
      <c r="D881" s="1"/>
      <c r="E881" s="2"/>
    </row>
    <row r="882" spans="1:5" ht="15.75" customHeight="1" x14ac:dyDescent="0.25">
      <c r="A882" s="153"/>
      <c r="B882" s="2"/>
      <c r="C882" s="2"/>
      <c r="D882" s="1"/>
      <c r="E882" s="2"/>
    </row>
    <row r="883" spans="1:5" ht="15.75" customHeight="1" x14ac:dyDescent="0.25">
      <c r="A883" s="153"/>
      <c r="B883" s="2"/>
      <c r="C883" s="2"/>
      <c r="D883" s="1"/>
      <c r="E883" s="2"/>
    </row>
    <row r="884" spans="1:5" ht="15.75" customHeight="1" x14ac:dyDescent="0.25">
      <c r="A884" s="153"/>
      <c r="B884" s="2"/>
      <c r="C884" s="2"/>
      <c r="D884" s="1"/>
      <c r="E884" s="2"/>
    </row>
    <row r="885" spans="1:5" ht="15.75" customHeight="1" x14ac:dyDescent="0.25">
      <c r="A885" s="153"/>
      <c r="B885" s="2"/>
      <c r="C885" s="2"/>
      <c r="D885" s="1"/>
      <c r="E885" s="2"/>
    </row>
    <row r="886" spans="1:5" ht="15.75" customHeight="1" x14ac:dyDescent="0.25">
      <c r="A886" s="153"/>
      <c r="B886" s="2"/>
      <c r="C886" s="2"/>
      <c r="D886" s="1"/>
      <c r="E886" s="2"/>
    </row>
    <row r="887" spans="1:5" ht="15.75" customHeight="1" x14ac:dyDescent="0.25">
      <c r="A887" s="153"/>
      <c r="B887" s="2"/>
      <c r="C887" s="2"/>
      <c r="D887" s="1"/>
      <c r="E887" s="2"/>
    </row>
    <row r="888" spans="1:5" ht="15.75" customHeight="1" x14ac:dyDescent="0.25">
      <c r="A888" s="153"/>
      <c r="B888" s="2"/>
      <c r="C888" s="2"/>
      <c r="D888" s="1"/>
      <c r="E888" s="2"/>
    </row>
    <row r="889" spans="1:5" ht="15.75" customHeight="1" x14ac:dyDescent="0.25">
      <c r="A889" s="153"/>
      <c r="B889" s="2"/>
      <c r="C889" s="2"/>
      <c r="D889" s="1"/>
      <c r="E889" s="2"/>
    </row>
    <row r="890" spans="1:5" ht="15.75" customHeight="1" x14ac:dyDescent="0.25">
      <c r="A890" s="153"/>
      <c r="B890" s="2"/>
      <c r="C890" s="2"/>
      <c r="D890" s="1"/>
      <c r="E890" s="2"/>
    </row>
    <row r="891" spans="1:5" ht="15.75" customHeight="1" x14ac:dyDescent="0.25">
      <c r="A891" s="153"/>
      <c r="B891" s="2"/>
      <c r="C891" s="2"/>
      <c r="D891" s="1"/>
      <c r="E891" s="2"/>
    </row>
    <row r="892" spans="1:5" ht="15.75" customHeight="1" x14ac:dyDescent="0.25">
      <c r="A892" s="153"/>
      <c r="B892" s="2"/>
      <c r="C892" s="2"/>
      <c r="D892" s="1"/>
      <c r="E892" s="2"/>
    </row>
    <row r="893" spans="1:5" ht="15.75" customHeight="1" x14ac:dyDescent="0.25">
      <c r="A893" s="153"/>
      <c r="B893" s="2"/>
      <c r="C893" s="2"/>
      <c r="D893" s="1"/>
      <c r="E893" s="2"/>
    </row>
    <row r="894" spans="1:5" ht="15.75" customHeight="1" x14ac:dyDescent="0.25">
      <c r="A894" s="153"/>
      <c r="B894" s="2"/>
      <c r="C894" s="2"/>
      <c r="D894" s="1"/>
      <c r="E894" s="2"/>
    </row>
    <row r="895" spans="1:5" ht="15.75" customHeight="1" x14ac:dyDescent="0.25">
      <c r="A895" s="153"/>
      <c r="B895" s="2"/>
      <c r="C895" s="2"/>
      <c r="D895" s="1"/>
      <c r="E895" s="2"/>
    </row>
    <row r="896" spans="1:5" ht="15.75" customHeight="1" x14ac:dyDescent="0.25">
      <c r="A896" s="153"/>
      <c r="B896" s="2"/>
      <c r="C896" s="2"/>
      <c r="D896" s="1"/>
      <c r="E896" s="2"/>
    </row>
    <row r="897" spans="1:5" ht="15.75" customHeight="1" x14ac:dyDescent="0.25">
      <c r="A897" s="153"/>
      <c r="B897" s="2"/>
      <c r="C897" s="2"/>
      <c r="D897" s="1"/>
      <c r="E897" s="2"/>
    </row>
    <row r="898" spans="1:5" ht="15.75" customHeight="1" x14ac:dyDescent="0.25">
      <c r="A898" s="153"/>
      <c r="B898" s="2"/>
      <c r="C898" s="2"/>
      <c r="D898" s="1"/>
      <c r="E898" s="2"/>
    </row>
    <row r="899" spans="1:5" ht="15.75" customHeight="1" x14ac:dyDescent="0.25">
      <c r="A899" s="153"/>
      <c r="B899" s="2"/>
      <c r="C899" s="2"/>
      <c r="D899" s="1"/>
      <c r="E899" s="2"/>
    </row>
    <row r="900" spans="1:5" ht="15.75" customHeight="1" x14ac:dyDescent="0.25">
      <c r="A900" s="153"/>
      <c r="B900" s="2"/>
      <c r="C900" s="2"/>
      <c r="D900" s="1"/>
      <c r="E900" s="2"/>
    </row>
    <row r="901" spans="1:5" ht="15.75" customHeight="1" x14ac:dyDescent="0.25">
      <c r="A901" s="153"/>
      <c r="B901" s="2"/>
      <c r="C901" s="2"/>
      <c r="D901" s="1"/>
      <c r="E901" s="2"/>
    </row>
    <row r="902" spans="1:5" ht="15.75" customHeight="1" x14ac:dyDescent="0.25">
      <c r="A902" s="153"/>
      <c r="B902" s="2"/>
      <c r="C902" s="2"/>
      <c r="D902" s="1"/>
      <c r="E902" s="2"/>
    </row>
    <row r="903" spans="1:5" ht="15.75" customHeight="1" x14ac:dyDescent="0.25">
      <c r="A903" s="153"/>
      <c r="B903" s="2"/>
      <c r="C903" s="2"/>
      <c r="D903" s="1"/>
      <c r="E903" s="2"/>
    </row>
    <row r="904" spans="1:5" ht="15.75" customHeight="1" x14ac:dyDescent="0.25">
      <c r="A904" s="153"/>
      <c r="B904" s="2"/>
      <c r="C904" s="2"/>
      <c r="D904" s="1"/>
      <c r="E904" s="2"/>
    </row>
    <row r="905" spans="1:5" ht="15.75" customHeight="1" x14ac:dyDescent="0.25">
      <c r="A905" s="153"/>
      <c r="B905" s="2"/>
      <c r="C905" s="2"/>
      <c r="D905" s="1"/>
      <c r="E905" s="2"/>
    </row>
    <row r="906" spans="1:5" ht="15.75" customHeight="1" x14ac:dyDescent="0.25">
      <c r="A906" s="153"/>
      <c r="B906" s="2"/>
      <c r="C906" s="2"/>
      <c r="D906" s="1"/>
      <c r="E906" s="2"/>
    </row>
    <row r="907" spans="1:5" ht="15.75" customHeight="1" x14ac:dyDescent="0.25">
      <c r="A907" s="153"/>
      <c r="B907" s="2"/>
      <c r="C907" s="2"/>
      <c r="D907" s="1"/>
      <c r="E907" s="2"/>
    </row>
    <row r="908" spans="1:5" ht="15.75" customHeight="1" x14ac:dyDescent="0.25">
      <c r="A908" s="153"/>
      <c r="B908" s="2"/>
      <c r="C908" s="2"/>
      <c r="D908" s="1"/>
      <c r="E908" s="2"/>
    </row>
    <row r="909" spans="1:5" ht="15.75" customHeight="1" x14ac:dyDescent="0.25">
      <c r="A909" s="153"/>
      <c r="B909" s="2"/>
      <c r="C909" s="2"/>
      <c r="D909" s="1"/>
      <c r="E909" s="2"/>
    </row>
    <row r="910" spans="1:5" ht="15.75" customHeight="1" x14ac:dyDescent="0.25">
      <c r="A910" s="153"/>
      <c r="B910" s="2"/>
      <c r="C910" s="2"/>
      <c r="D910" s="1"/>
      <c r="E910" s="2"/>
    </row>
    <row r="911" spans="1:5" ht="15.75" customHeight="1" x14ac:dyDescent="0.25">
      <c r="A911" s="153"/>
      <c r="B911" s="2"/>
      <c r="C911" s="2"/>
      <c r="D911" s="1"/>
      <c r="E911" s="2"/>
    </row>
    <row r="912" spans="1:5" ht="15.75" customHeight="1" x14ac:dyDescent="0.25">
      <c r="A912" s="153"/>
      <c r="B912" s="2"/>
      <c r="C912" s="2"/>
      <c r="D912" s="1"/>
      <c r="E912" s="2"/>
    </row>
    <row r="913" spans="1:5" ht="15.75" customHeight="1" x14ac:dyDescent="0.25">
      <c r="A913" s="153"/>
      <c r="B913" s="2"/>
      <c r="C913" s="2"/>
      <c r="D913" s="1"/>
      <c r="E913" s="2"/>
    </row>
    <row r="914" spans="1:5" ht="15.75" customHeight="1" x14ac:dyDescent="0.25">
      <c r="A914" s="153"/>
      <c r="B914" s="2"/>
      <c r="C914" s="2"/>
      <c r="D914" s="1"/>
      <c r="E914" s="2"/>
    </row>
    <row r="915" spans="1:5" ht="15.75" customHeight="1" x14ac:dyDescent="0.25">
      <c r="A915" s="153"/>
      <c r="B915" s="2"/>
      <c r="C915" s="2"/>
      <c r="D915" s="1"/>
      <c r="E915" s="2"/>
    </row>
    <row r="916" spans="1:5" ht="15.75" customHeight="1" x14ac:dyDescent="0.25">
      <c r="A916" s="153"/>
      <c r="B916" s="2"/>
      <c r="C916" s="2"/>
      <c r="D916" s="1"/>
      <c r="E916" s="2"/>
    </row>
    <row r="917" spans="1:5" ht="15.75" customHeight="1" x14ac:dyDescent="0.25">
      <c r="A917" s="153"/>
      <c r="B917" s="2"/>
      <c r="C917" s="2"/>
      <c r="D917" s="1"/>
      <c r="E917" s="2"/>
    </row>
    <row r="918" spans="1:5" ht="15.75" customHeight="1" x14ac:dyDescent="0.25">
      <c r="A918" s="153"/>
      <c r="B918" s="2"/>
      <c r="C918" s="2"/>
      <c r="D918" s="1"/>
      <c r="E918" s="2"/>
    </row>
    <row r="919" spans="1:5" ht="15.75" customHeight="1" x14ac:dyDescent="0.25">
      <c r="A919" s="153"/>
      <c r="B919" s="2"/>
      <c r="C919" s="2"/>
      <c r="D919" s="1"/>
      <c r="E919" s="2"/>
    </row>
    <row r="920" spans="1:5" ht="15.75" customHeight="1" x14ac:dyDescent="0.25">
      <c r="A920" s="153"/>
      <c r="B920" s="2"/>
      <c r="C920" s="2"/>
      <c r="D920" s="1"/>
      <c r="E920" s="2"/>
    </row>
    <row r="921" spans="1:5" ht="15.75" customHeight="1" x14ac:dyDescent="0.25">
      <c r="A921" s="153"/>
      <c r="B921" s="2"/>
      <c r="C921" s="2"/>
      <c r="D921" s="1"/>
      <c r="E921" s="2"/>
    </row>
    <row r="922" spans="1:5" ht="15.75" customHeight="1" x14ac:dyDescent="0.25">
      <c r="A922" s="153"/>
      <c r="B922" s="2"/>
      <c r="C922" s="2"/>
      <c r="D922" s="1"/>
      <c r="E922" s="2"/>
    </row>
    <row r="923" spans="1:5" ht="15.75" customHeight="1" x14ac:dyDescent="0.25">
      <c r="A923" s="153"/>
      <c r="B923" s="2"/>
      <c r="C923" s="2"/>
      <c r="D923" s="1"/>
      <c r="E923" s="2"/>
    </row>
    <row r="924" spans="1:5" ht="15.75" customHeight="1" x14ac:dyDescent="0.25">
      <c r="A924" s="153"/>
      <c r="B924" s="2"/>
      <c r="C924" s="2"/>
      <c r="D924" s="1"/>
      <c r="E924" s="2"/>
    </row>
    <row r="925" spans="1:5" ht="15.75" customHeight="1" x14ac:dyDescent="0.25">
      <c r="A925" s="153"/>
      <c r="B925" s="2"/>
      <c r="C925" s="2"/>
      <c r="D925" s="1"/>
      <c r="E925" s="2"/>
    </row>
    <row r="926" spans="1:5" ht="15.75" customHeight="1" x14ac:dyDescent="0.25">
      <c r="A926" s="153"/>
      <c r="B926" s="2"/>
      <c r="C926" s="2"/>
      <c r="D926" s="1"/>
      <c r="E926" s="2"/>
    </row>
    <row r="927" spans="1:5" ht="15.75" customHeight="1" x14ac:dyDescent="0.25">
      <c r="A927" s="153"/>
      <c r="B927" s="2"/>
      <c r="C927" s="2"/>
      <c r="D927" s="1"/>
      <c r="E927" s="2"/>
    </row>
    <row r="928" spans="1:5" ht="15.75" customHeight="1" x14ac:dyDescent="0.25">
      <c r="A928" s="153"/>
      <c r="B928" s="2"/>
      <c r="C928" s="2"/>
      <c r="D928" s="1"/>
      <c r="E928" s="2"/>
    </row>
    <row r="929" spans="1:5" ht="15.75" customHeight="1" x14ac:dyDescent="0.25">
      <c r="A929" s="153"/>
      <c r="B929" s="2"/>
      <c r="C929" s="2"/>
      <c r="D929" s="1"/>
      <c r="E929" s="2"/>
    </row>
    <row r="930" spans="1:5" ht="15.75" customHeight="1" x14ac:dyDescent="0.25">
      <c r="A930" s="153"/>
      <c r="B930" s="2"/>
      <c r="C930" s="2"/>
      <c r="D930" s="1"/>
      <c r="E930" s="2"/>
    </row>
    <row r="931" spans="1:5" ht="15.75" customHeight="1" x14ac:dyDescent="0.25">
      <c r="A931" s="153"/>
      <c r="B931" s="2"/>
      <c r="C931" s="2"/>
      <c r="D931" s="1"/>
      <c r="E931" s="2"/>
    </row>
    <row r="932" spans="1:5" ht="15.75" customHeight="1" x14ac:dyDescent="0.25">
      <c r="A932" s="153"/>
      <c r="B932" s="2"/>
      <c r="C932" s="2"/>
      <c r="D932" s="1"/>
      <c r="E932" s="2"/>
    </row>
    <row r="933" spans="1:5" ht="15.75" customHeight="1" x14ac:dyDescent="0.25">
      <c r="A933" s="153"/>
      <c r="B933" s="2"/>
      <c r="C933" s="2"/>
      <c r="D933" s="1"/>
      <c r="E933" s="2"/>
    </row>
    <row r="934" spans="1:5" ht="15.75" customHeight="1" x14ac:dyDescent="0.25">
      <c r="A934" s="153"/>
      <c r="B934" s="2"/>
      <c r="C934" s="2"/>
      <c r="D934" s="1"/>
      <c r="E934" s="2"/>
    </row>
    <row r="935" spans="1:5" ht="15.75" customHeight="1" x14ac:dyDescent="0.25">
      <c r="A935" s="153"/>
      <c r="B935" s="2"/>
      <c r="C935" s="2"/>
      <c r="D935" s="1"/>
      <c r="E935" s="2"/>
    </row>
    <row r="936" spans="1:5" ht="15.75" customHeight="1" x14ac:dyDescent="0.25">
      <c r="A936" s="153"/>
      <c r="B936" s="2"/>
      <c r="C936" s="2"/>
      <c r="D936" s="1"/>
      <c r="E936" s="2"/>
    </row>
    <row r="937" spans="1:5" ht="15.75" customHeight="1" x14ac:dyDescent="0.25">
      <c r="A937" s="153"/>
      <c r="B937" s="2"/>
      <c r="C937" s="2"/>
      <c r="D937" s="1"/>
      <c r="E937" s="2"/>
    </row>
    <row r="938" spans="1:5" ht="15.75" customHeight="1" x14ac:dyDescent="0.25">
      <c r="A938" s="153"/>
      <c r="B938" s="2"/>
      <c r="C938" s="2"/>
      <c r="D938" s="1"/>
      <c r="E938" s="2"/>
    </row>
    <row r="939" spans="1:5" ht="15.75" customHeight="1" x14ac:dyDescent="0.25">
      <c r="A939" s="153"/>
      <c r="B939" s="2"/>
      <c r="C939" s="2"/>
      <c r="D939" s="1"/>
      <c r="E939" s="2"/>
    </row>
    <row r="940" spans="1:5" ht="15.75" customHeight="1" x14ac:dyDescent="0.25">
      <c r="A940" s="153"/>
      <c r="B940" s="2"/>
      <c r="C940" s="2"/>
      <c r="D940" s="1"/>
      <c r="E940" s="2"/>
    </row>
    <row r="941" spans="1:5" ht="15.75" customHeight="1" x14ac:dyDescent="0.25">
      <c r="A941" s="153"/>
      <c r="B941" s="2"/>
      <c r="C941" s="2"/>
      <c r="D941" s="1"/>
      <c r="E941" s="2"/>
    </row>
    <row r="942" spans="1:5" ht="15.75" customHeight="1" x14ac:dyDescent="0.25">
      <c r="A942" s="153"/>
      <c r="B942" s="2"/>
      <c r="C942" s="2"/>
      <c r="D942" s="1"/>
      <c r="E942" s="2"/>
    </row>
    <row r="943" spans="1:5" ht="15.75" customHeight="1" x14ac:dyDescent="0.25">
      <c r="A943" s="153"/>
      <c r="B943" s="2"/>
      <c r="C943" s="2"/>
      <c r="D943" s="1"/>
      <c r="E943" s="2"/>
    </row>
    <row r="944" spans="1:5" ht="15.75" customHeight="1" x14ac:dyDescent="0.25">
      <c r="A944" s="153"/>
      <c r="B944" s="2"/>
      <c r="C944" s="2"/>
      <c r="D944" s="1"/>
      <c r="E944" s="2"/>
    </row>
    <row r="945" spans="1:5" ht="15.75" customHeight="1" x14ac:dyDescent="0.25">
      <c r="A945" s="153"/>
      <c r="B945" s="2"/>
      <c r="C945" s="2"/>
      <c r="D945" s="1"/>
      <c r="E945" s="2"/>
    </row>
    <row r="946" spans="1:5" ht="15.75" customHeight="1" x14ac:dyDescent="0.25">
      <c r="A946" s="153"/>
      <c r="B946" s="2"/>
      <c r="C946" s="2"/>
      <c r="D946" s="1"/>
      <c r="E946" s="2"/>
    </row>
    <row r="947" spans="1:5" ht="15.75" customHeight="1" x14ac:dyDescent="0.25">
      <c r="A947" s="153"/>
      <c r="B947" s="2"/>
      <c r="C947" s="2"/>
      <c r="D947" s="1"/>
      <c r="E947" s="2"/>
    </row>
    <row r="948" spans="1:5" ht="15.75" customHeight="1" x14ac:dyDescent="0.25">
      <c r="A948" s="153"/>
      <c r="B948" s="2"/>
      <c r="C948" s="2"/>
      <c r="D948" s="1"/>
      <c r="E948" s="2"/>
    </row>
    <row r="949" spans="1:5" ht="15.75" customHeight="1" x14ac:dyDescent="0.25">
      <c r="A949" s="153"/>
      <c r="B949" s="2"/>
      <c r="C949" s="2"/>
      <c r="D949" s="1"/>
      <c r="E949" s="2"/>
    </row>
    <row r="950" spans="1:5" ht="15.75" customHeight="1" x14ac:dyDescent="0.25">
      <c r="A950" s="153"/>
      <c r="B950" s="2"/>
      <c r="C950" s="2"/>
      <c r="D950" s="1"/>
      <c r="E950" s="2"/>
    </row>
    <row r="951" spans="1:5" ht="15.75" customHeight="1" x14ac:dyDescent="0.25">
      <c r="A951" s="153"/>
      <c r="B951" s="2"/>
      <c r="C951" s="2"/>
      <c r="D951" s="1"/>
      <c r="E951" s="2"/>
    </row>
    <row r="952" spans="1:5" ht="15.75" customHeight="1" x14ac:dyDescent="0.25">
      <c r="A952" s="153"/>
      <c r="B952" s="2"/>
      <c r="C952" s="2"/>
      <c r="D952" s="1"/>
      <c r="E952" s="2"/>
    </row>
    <row r="953" spans="1:5" ht="15.75" customHeight="1" x14ac:dyDescent="0.25">
      <c r="A953" s="153"/>
      <c r="B953" s="2"/>
      <c r="C953" s="2"/>
      <c r="D953" s="1"/>
      <c r="E953" s="2"/>
    </row>
    <row r="954" spans="1:5" ht="15.75" customHeight="1" x14ac:dyDescent="0.25">
      <c r="A954" s="153"/>
      <c r="B954" s="2"/>
      <c r="C954" s="2"/>
      <c r="D954" s="1"/>
      <c r="E954" s="2"/>
    </row>
    <row r="955" spans="1:5" ht="15.75" customHeight="1" x14ac:dyDescent="0.25">
      <c r="A955" s="153"/>
      <c r="B955" s="2"/>
      <c r="C955" s="2"/>
      <c r="D955" s="1"/>
      <c r="E955" s="2"/>
    </row>
    <row r="956" spans="1:5" ht="15.75" customHeight="1" x14ac:dyDescent="0.25">
      <c r="A956" s="153"/>
      <c r="B956" s="2"/>
      <c r="C956" s="2"/>
      <c r="D956" s="1"/>
      <c r="E956" s="2"/>
    </row>
    <row r="957" spans="1:5" ht="15.75" customHeight="1" x14ac:dyDescent="0.25">
      <c r="A957" s="153"/>
      <c r="B957" s="2"/>
      <c r="C957" s="2"/>
      <c r="D957" s="1"/>
      <c r="E957" s="2"/>
    </row>
    <row r="958" spans="1:5" ht="15.75" customHeight="1" x14ac:dyDescent="0.25">
      <c r="A958" s="153"/>
      <c r="B958" s="2"/>
      <c r="C958" s="2"/>
      <c r="D958" s="1"/>
      <c r="E958" s="2"/>
    </row>
    <row r="959" spans="1:5" ht="15.75" customHeight="1" x14ac:dyDescent="0.25">
      <c r="A959" s="153"/>
      <c r="B959" s="2"/>
      <c r="C959" s="2"/>
      <c r="D959" s="1"/>
      <c r="E959" s="2"/>
    </row>
    <row r="960" spans="1:5" ht="15.75" customHeight="1" x14ac:dyDescent="0.25">
      <c r="A960" s="153"/>
      <c r="B960" s="2"/>
      <c r="C960" s="2"/>
      <c r="D960" s="1"/>
      <c r="E960" s="2"/>
    </row>
    <row r="961" spans="1:5" ht="15.75" customHeight="1" x14ac:dyDescent="0.25">
      <c r="A961" s="153"/>
      <c r="B961" s="2"/>
      <c r="C961" s="2"/>
      <c r="D961" s="1"/>
      <c r="E961" s="2"/>
    </row>
    <row r="962" spans="1:5" ht="15.75" customHeight="1" x14ac:dyDescent="0.25">
      <c r="A962" s="153"/>
      <c r="B962" s="2"/>
      <c r="C962" s="2"/>
      <c r="D962" s="1"/>
      <c r="E962" s="2"/>
    </row>
    <row r="963" spans="1:5" ht="15.75" customHeight="1" x14ac:dyDescent="0.25">
      <c r="A963" s="153"/>
      <c r="B963" s="2"/>
      <c r="C963" s="2"/>
      <c r="D963" s="1"/>
      <c r="E963" s="2"/>
    </row>
    <row r="964" spans="1:5" ht="15.75" customHeight="1" x14ac:dyDescent="0.25">
      <c r="A964" s="153"/>
      <c r="B964" s="2"/>
      <c r="C964" s="2"/>
      <c r="D964" s="1"/>
      <c r="E964" s="2"/>
    </row>
    <row r="965" spans="1:5" ht="15.75" customHeight="1" x14ac:dyDescent="0.25">
      <c r="A965" s="153"/>
      <c r="B965" s="2"/>
      <c r="C965" s="2"/>
      <c r="D965" s="1"/>
      <c r="E965" s="2"/>
    </row>
    <row r="966" spans="1:5" ht="15.75" customHeight="1" x14ac:dyDescent="0.25">
      <c r="A966" s="153"/>
      <c r="B966" s="2"/>
      <c r="C966" s="2"/>
      <c r="D966" s="1"/>
      <c r="E966" s="2"/>
    </row>
    <row r="967" spans="1:5" ht="15.75" customHeight="1" x14ac:dyDescent="0.25">
      <c r="A967" s="153"/>
      <c r="B967" s="2"/>
      <c r="C967" s="2"/>
      <c r="D967" s="1"/>
      <c r="E967" s="2"/>
    </row>
    <row r="968" spans="1:5" ht="15.75" customHeight="1" x14ac:dyDescent="0.25">
      <c r="A968" s="153"/>
      <c r="B968" s="2"/>
      <c r="C968" s="2"/>
      <c r="D968" s="1"/>
      <c r="E968" s="2"/>
    </row>
    <row r="969" spans="1:5" ht="15.75" customHeight="1" x14ac:dyDescent="0.25">
      <c r="A969" s="153"/>
      <c r="B969" s="2"/>
      <c r="C969" s="2"/>
      <c r="D969" s="1"/>
      <c r="E969" s="2"/>
    </row>
    <row r="970" spans="1:5" ht="15.75" customHeight="1" x14ac:dyDescent="0.25">
      <c r="A970" s="153"/>
      <c r="B970" s="2"/>
      <c r="C970" s="2"/>
      <c r="D970" s="1"/>
      <c r="E970" s="2"/>
    </row>
    <row r="971" spans="1:5" ht="15.75" customHeight="1" x14ac:dyDescent="0.25">
      <c r="A971" s="153"/>
      <c r="B971" s="2"/>
      <c r="C971" s="2"/>
      <c r="D971" s="1"/>
      <c r="E971" s="2"/>
    </row>
    <row r="972" spans="1:5" ht="15.75" customHeight="1" x14ac:dyDescent="0.25">
      <c r="A972" s="153"/>
      <c r="B972" s="2"/>
      <c r="C972" s="2"/>
      <c r="D972" s="1"/>
      <c r="E972" s="2"/>
    </row>
    <row r="973" spans="1:5" ht="15.75" customHeight="1" x14ac:dyDescent="0.25">
      <c r="A973" s="153"/>
      <c r="B973" s="2"/>
      <c r="C973" s="2"/>
      <c r="D973" s="1"/>
      <c r="E973" s="2"/>
    </row>
    <row r="974" spans="1:5" ht="15.75" customHeight="1" x14ac:dyDescent="0.25">
      <c r="A974" s="153"/>
      <c r="B974" s="2"/>
      <c r="C974" s="2"/>
      <c r="D974" s="1"/>
      <c r="E974" s="2"/>
    </row>
    <row r="975" spans="1:5" ht="15.75" customHeight="1" x14ac:dyDescent="0.25">
      <c r="A975" s="153"/>
      <c r="B975" s="2"/>
      <c r="C975" s="2"/>
      <c r="D975" s="1"/>
      <c r="E975" s="2"/>
    </row>
    <row r="976" spans="1:5" ht="15.75" customHeight="1" x14ac:dyDescent="0.25">
      <c r="A976" s="153"/>
      <c r="B976" s="2"/>
      <c r="C976" s="2"/>
      <c r="D976" s="1"/>
      <c r="E976" s="2"/>
    </row>
    <row r="977" spans="1:5" ht="15.75" customHeight="1" x14ac:dyDescent="0.25">
      <c r="A977" s="153"/>
      <c r="B977" s="2"/>
      <c r="C977" s="2"/>
      <c r="D977" s="1"/>
      <c r="E977" s="2"/>
    </row>
    <row r="978" spans="1:5" ht="15.75" customHeight="1" x14ac:dyDescent="0.25">
      <c r="A978" s="153"/>
      <c r="B978" s="2"/>
      <c r="C978" s="2"/>
      <c r="D978" s="1"/>
      <c r="E978" s="2"/>
    </row>
    <row r="979" spans="1:5" ht="15.75" customHeight="1" x14ac:dyDescent="0.25">
      <c r="A979" s="153"/>
      <c r="B979" s="2"/>
      <c r="C979" s="2"/>
      <c r="D979" s="1"/>
      <c r="E979" s="2"/>
    </row>
    <row r="980" spans="1:5" ht="15.75" customHeight="1" x14ac:dyDescent="0.25">
      <c r="A980" s="153"/>
      <c r="B980" s="2"/>
      <c r="C980" s="2"/>
      <c r="D980" s="1"/>
      <c r="E980" s="2"/>
    </row>
    <row r="981" spans="1:5" ht="15.75" customHeight="1" x14ac:dyDescent="0.25">
      <c r="A981" s="153"/>
      <c r="B981" s="2"/>
      <c r="C981" s="2"/>
      <c r="D981" s="1"/>
      <c r="E981" s="2"/>
    </row>
    <row r="982" spans="1:5" ht="15.75" customHeight="1" x14ac:dyDescent="0.25">
      <c r="A982" s="153"/>
      <c r="B982" s="2"/>
      <c r="C982" s="2"/>
      <c r="D982" s="1"/>
      <c r="E982" s="2"/>
    </row>
    <row r="983" spans="1:5" ht="15.75" customHeight="1" x14ac:dyDescent="0.25">
      <c r="A983" s="153"/>
      <c r="B983" s="2"/>
      <c r="C983" s="2"/>
      <c r="D983" s="1"/>
      <c r="E983" s="2"/>
    </row>
    <row r="984" spans="1:5" ht="15.75" customHeight="1" x14ac:dyDescent="0.25">
      <c r="A984" s="153"/>
      <c r="B984" s="2"/>
      <c r="C984" s="2"/>
      <c r="D984" s="1"/>
      <c r="E984" s="2"/>
    </row>
    <row r="985" spans="1:5" ht="15.75" customHeight="1" x14ac:dyDescent="0.25">
      <c r="A985" s="153"/>
      <c r="B985" s="2"/>
      <c r="C985" s="2"/>
      <c r="D985" s="1"/>
      <c r="E985" s="2"/>
    </row>
    <row r="986" spans="1:5" ht="15.75" customHeight="1" x14ac:dyDescent="0.25">
      <c r="A986" s="153"/>
      <c r="B986" s="2"/>
      <c r="C986" s="2"/>
      <c r="D986" s="1"/>
      <c r="E986" s="2"/>
    </row>
    <row r="987" spans="1:5" ht="15.75" customHeight="1" x14ac:dyDescent="0.25">
      <c r="A987" s="153"/>
      <c r="B987" s="2"/>
      <c r="C987" s="2"/>
      <c r="D987" s="1"/>
      <c r="E987" s="2"/>
    </row>
    <row r="988" spans="1:5" ht="15.75" customHeight="1" x14ac:dyDescent="0.25">
      <c r="A988" s="153"/>
      <c r="B988" s="2"/>
      <c r="C988" s="2"/>
      <c r="D988" s="1"/>
      <c r="E988" s="2"/>
    </row>
    <row r="989" spans="1:5" ht="15.75" customHeight="1" x14ac:dyDescent="0.25">
      <c r="A989" s="153"/>
      <c r="B989" s="2"/>
      <c r="C989" s="2"/>
      <c r="D989" s="1"/>
      <c r="E989" s="2"/>
    </row>
    <row r="990" spans="1:5" ht="15.75" customHeight="1" x14ac:dyDescent="0.25">
      <c r="A990" s="153"/>
      <c r="B990" s="2"/>
      <c r="C990" s="2"/>
      <c r="D990" s="1"/>
      <c r="E990" s="2"/>
    </row>
    <row r="991" spans="1:5" ht="15.75" customHeight="1" x14ac:dyDescent="0.25">
      <c r="A991" s="153"/>
      <c r="B991" s="2"/>
      <c r="C991" s="2"/>
      <c r="D991" s="1"/>
      <c r="E991" s="2"/>
    </row>
    <row r="992" spans="1:5" ht="15.75" customHeight="1" x14ac:dyDescent="0.25">
      <c r="A992" s="153"/>
      <c r="B992" s="2"/>
      <c r="C992" s="2"/>
      <c r="D992" s="1"/>
      <c r="E992" s="2"/>
    </row>
    <row r="993" spans="1:5" ht="15.75" customHeight="1" x14ac:dyDescent="0.25">
      <c r="A993" s="153"/>
      <c r="B993" s="2"/>
      <c r="C993" s="2"/>
      <c r="D993" s="1"/>
      <c r="E993" s="2"/>
    </row>
    <row r="994" spans="1:5" ht="15.75" customHeight="1" x14ac:dyDescent="0.25">
      <c r="A994" s="153"/>
      <c r="B994" s="2"/>
      <c r="C994" s="2"/>
      <c r="D994" s="1"/>
      <c r="E994" s="2"/>
    </row>
    <row r="995" spans="1:5" ht="15.75" customHeight="1" x14ac:dyDescent="0.25">
      <c r="A995" s="153"/>
      <c r="B995" s="2"/>
      <c r="C995" s="2"/>
      <c r="D995" s="1"/>
      <c r="E995" s="2"/>
    </row>
    <row r="996" spans="1:5" ht="15.75" customHeight="1" x14ac:dyDescent="0.25">
      <c r="A996" s="153"/>
      <c r="B996" s="2"/>
      <c r="C996" s="2"/>
      <c r="D996" s="1"/>
      <c r="E996" s="2"/>
    </row>
    <row r="997" spans="1:5" ht="15.75" customHeight="1" x14ac:dyDescent="0.25">
      <c r="A997" s="153"/>
      <c r="B997" s="2"/>
      <c r="C997" s="2"/>
      <c r="D997" s="1"/>
      <c r="E997" s="2"/>
    </row>
    <row r="998" spans="1:5" ht="15.75" customHeight="1" x14ac:dyDescent="0.25">
      <c r="A998" s="153"/>
      <c r="B998" s="2"/>
      <c r="C998" s="2"/>
      <c r="D998" s="1"/>
      <c r="E998" s="2"/>
    </row>
    <row r="999" spans="1:5" ht="15.75" customHeight="1" x14ac:dyDescent="0.25">
      <c r="A999" s="153"/>
      <c r="B999" s="2"/>
      <c r="C999" s="2"/>
      <c r="D999" s="1"/>
      <c r="E999" s="2"/>
    </row>
    <row r="1000" spans="1:5" ht="15.75" customHeight="1" x14ac:dyDescent="0.25">
      <c r="A1000" s="153"/>
      <c r="B1000" s="2"/>
      <c r="C1000" s="2"/>
      <c r="D1000" s="1"/>
      <c r="E1000" s="2"/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58E86-2550-4AE5-92EA-BC4B2C21BB24}">
  <dimension ref="A1:R995"/>
  <sheetViews>
    <sheetView topLeftCell="A48" zoomScaleNormal="100" workbookViewId="0">
      <selection activeCell="F79" sqref="F79"/>
    </sheetView>
  </sheetViews>
  <sheetFormatPr defaultColWidth="12.625" defaultRowHeight="15" customHeight="1" x14ac:dyDescent="0.25"/>
  <cols>
    <col min="1" max="1" width="33.375" style="52" customWidth="1"/>
    <col min="2" max="2" width="12.25" style="52" customWidth="1"/>
    <col min="3" max="3" width="13" style="52" customWidth="1"/>
    <col min="4" max="4" width="12.625" style="52" customWidth="1"/>
    <col min="5" max="5" width="17.25" style="52" customWidth="1"/>
    <col min="6" max="6" width="38.25" style="52" customWidth="1"/>
    <col min="7" max="7" width="3.625" style="52" customWidth="1"/>
    <col min="8" max="17" width="8" style="52" customWidth="1"/>
    <col min="18" max="18" width="7.625" style="52" customWidth="1"/>
    <col min="19" max="16384" width="12.625" style="52"/>
  </cols>
  <sheetData>
    <row r="1" spans="1:18" ht="25.5" customHeight="1" thickBot="1" x14ac:dyDescent="0.3">
      <c r="A1" s="174" t="s">
        <v>3</v>
      </c>
      <c r="B1" s="175"/>
      <c r="C1" s="49"/>
      <c r="D1" s="49"/>
      <c r="E1" s="49"/>
      <c r="F1" s="49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1"/>
    </row>
    <row r="2" spans="1:18" ht="15.75" thickBot="1" x14ac:dyDescent="0.3">
      <c r="A2" s="53"/>
      <c r="B2" s="54" t="s">
        <v>4</v>
      </c>
      <c r="C2" s="54" t="s">
        <v>4</v>
      </c>
      <c r="D2" s="54" t="s">
        <v>4</v>
      </c>
      <c r="E2" s="53"/>
      <c r="F2" s="53"/>
      <c r="G2" s="55"/>
      <c r="H2" s="50"/>
      <c r="I2" s="50"/>
      <c r="J2" s="50"/>
      <c r="K2" s="50"/>
      <c r="L2" s="50"/>
      <c r="M2" s="50"/>
      <c r="N2" s="50"/>
      <c r="O2" s="50"/>
      <c r="P2" s="50"/>
      <c r="Q2" s="50"/>
      <c r="R2" s="51"/>
    </row>
    <row r="3" spans="1:18" ht="15.75" thickBot="1" x14ac:dyDescent="0.3">
      <c r="A3" s="53"/>
      <c r="B3" s="56"/>
      <c r="C3" s="56"/>
      <c r="D3" s="56"/>
      <c r="E3" s="53"/>
      <c r="F3" s="53"/>
      <c r="G3" s="55"/>
      <c r="H3" s="50"/>
      <c r="I3" s="50"/>
      <c r="J3" s="50"/>
      <c r="K3" s="50"/>
      <c r="L3" s="50"/>
      <c r="M3" s="50"/>
      <c r="N3" s="50"/>
      <c r="O3" s="50"/>
      <c r="P3" s="50"/>
      <c r="Q3" s="50"/>
      <c r="R3" s="51"/>
    </row>
    <row r="4" spans="1:18" ht="15.75" customHeight="1" thickBot="1" x14ac:dyDescent="0.3">
      <c r="A4" s="57" t="s">
        <v>5</v>
      </c>
      <c r="B4" s="58" t="s">
        <v>6</v>
      </c>
      <c r="C4" s="58" t="s">
        <v>6</v>
      </c>
      <c r="D4" s="58" t="s">
        <v>6</v>
      </c>
      <c r="E4" s="58" t="s">
        <v>7</v>
      </c>
      <c r="F4" s="58" t="s">
        <v>8</v>
      </c>
      <c r="G4" s="55"/>
      <c r="H4" s="50"/>
      <c r="I4" s="50"/>
      <c r="J4" s="50"/>
      <c r="K4" s="50"/>
      <c r="L4" s="50"/>
      <c r="M4" s="50"/>
      <c r="N4" s="50"/>
      <c r="O4" s="50"/>
      <c r="P4" s="50"/>
      <c r="Q4" s="50"/>
      <c r="R4" s="51"/>
    </row>
    <row r="5" spans="1:18" ht="15.75" customHeight="1" thickBot="1" x14ac:dyDescent="0.3">
      <c r="A5" s="59" t="s">
        <v>9</v>
      </c>
      <c r="B5" s="60"/>
      <c r="C5" s="61"/>
      <c r="D5" s="60"/>
      <c r="E5" s="62" t="s">
        <v>244</v>
      </c>
      <c r="F5" s="53"/>
      <c r="G5" s="55"/>
      <c r="H5" s="50"/>
      <c r="I5" s="50"/>
      <c r="J5" s="50"/>
      <c r="K5" s="50"/>
      <c r="L5" s="50"/>
      <c r="M5" s="50"/>
      <c r="N5" s="50"/>
      <c r="O5" s="50"/>
      <c r="P5" s="50"/>
      <c r="Q5" s="50"/>
      <c r="R5" s="51"/>
    </row>
    <row r="6" spans="1:18" ht="15.75" customHeight="1" thickBot="1" x14ac:dyDescent="0.3">
      <c r="A6" s="59" t="s">
        <v>11</v>
      </c>
      <c r="B6" s="53"/>
      <c r="C6" s="53"/>
      <c r="D6" s="53"/>
      <c r="E6" s="62" t="s">
        <v>245</v>
      </c>
      <c r="F6" s="53"/>
      <c r="G6" s="55"/>
      <c r="H6" s="50"/>
      <c r="I6" s="50"/>
      <c r="J6" s="50"/>
      <c r="K6" s="50"/>
      <c r="L6" s="50"/>
      <c r="M6" s="50"/>
      <c r="N6" s="50"/>
      <c r="O6" s="50"/>
      <c r="P6" s="50"/>
      <c r="Q6" s="50"/>
      <c r="R6" s="51"/>
    </row>
    <row r="7" spans="1:18" ht="15.75" customHeight="1" thickBot="1" x14ac:dyDescent="0.3">
      <c r="A7" s="59" t="s">
        <v>201</v>
      </c>
      <c r="B7" s="53"/>
      <c r="C7" s="53"/>
      <c r="D7" s="53"/>
      <c r="E7" s="62" t="s">
        <v>246</v>
      </c>
      <c r="F7" s="53"/>
      <c r="G7" s="55"/>
      <c r="H7" s="50"/>
      <c r="I7" s="50"/>
      <c r="J7" s="50"/>
      <c r="K7" s="50"/>
      <c r="L7" s="50"/>
      <c r="M7" s="50"/>
      <c r="N7" s="50"/>
      <c r="O7" s="50"/>
      <c r="P7" s="50"/>
      <c r="Q7" s="50"/>
      <c r="R7" s="51"/>
    </row>
    <row r="8" spans="1:18" ht="15.75" customHeight="1" thickBot="1" x14ac:dyDescent="0.3">
      <c r="A8" s="59" t="s">
        <v>13</v>
      </c>
      <c r="B8" s="53"/>
      <c r="C8" s="60"/>
      <c r="D8" s="60"/>
      <c r="E8" s="62" t="s">
        <v>247</v>
      </c>
      <c r="F8" s="53"/>
      <c r="G8" s="55"/>
      <c r="H8" s="50"/>
      <c r="I8" s="50"/>
      <c r="J8" s="50"/>
      <c r="K8" s="50"/>
      <c r="L8" s="50"/>
      <c r="M8" s="50"/>
      <c r="N8" s="50"/>
      <c r="O8" s="50"/>
      <c r="P8" s="50"/>
      <c r="Q8" s="50"/>
      <c r="R8" s="51"/>
    </row>
    <row r="9" spans="1:18" ht="15.75" customHeight="1" thickBot="1" x14ac:dyDescent="0.3">
      <c r="A9" s="59" t="s">
        <v>202</v>
      </c>
      <c r="B9" s="53"/>
      <c r="C9" s="60"/>
      <c r="D9" s="60"/>
      <c r="E9" s="62" t="s">
        <v>248</v>
      </c>
      <c r="F9" s="53"/>
      <c r="G9" s="55"/>
      <c r="H9" s="50"/>
      <c r="I9" s="50"/>
      <c r="J9" s="50"/>
      <c r="K9" s="50"/>
      <c r="L9" s="50"/>
      <c r="M9" s="50"/>
      <c r="N9" s="50"/>
      <c r="O9" s="50"/>
      <c r="P9" s="50"/>
      <c r="Q9" s="50"/>
      <c r="R9" s="51"/>
    </row>
    <row r="10" spans="1:18" ht="15.75" customHeight="1" thickBot="1" x14ac:dyDescent="0.3">
      <c r="A10" s="63" t="s">
        <v>203</v>
      </c>
      <c r="B10" s="53"/>
      <c r="C10" s="60"/>
      <c r="D10" s="60"/>
      <c r="E10" s="62" t="s">
        <v>249</v>
      </c>
      <c r="F10" s="53"/>
      <c r="G10" s="55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1"/>
    </row>
    <row r="11" spans="1:18" ht="15.75" customHeight="1" thickBot="1" x14ac:dyDescent="0.3">
      <c r="A11" s="63" t="s">
        <v>204</v>
      </c>
      <c r="B11" s="53"/>
      <c r="C11" s="53"/>
      <c r="D11" s="53"/>
      <c r="E11" s="62" t="s">
        <v>15</v>
      </c>
      <c r="F11" s="53"/>
      <c r="G11" s="55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1"/>
    </row>
    <row r="12" spans="1:18" ht="15.75" customHeight="1" thickBot="1" x14ac:dyDescent="0.3">
      <c r="A12" s="64" t="s">
        <v>205</v>
      </c>
      <c r="B12" s="53"/>
      <c r="C12" s="60"/>
      <c r="D12" s="60"/>
      <c r="E12" s="62" t="s">
        <v>16</v>
      </c>
      <c r="F12" s="53"/>
      <c r="G12" s="55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1"/>
    </row>
    <row r="13" spans="1:18" ht="15.75" customHeight="1" thickBot="1" x14ac:dyDescent="0.3">
      <c r="A13" s="59" t="s">
        <v>17</v>
      </c>
      <c r="B13" s="60"/>
      <c r="C13" s="65"/>
      <c r="D13" s="60"/>
      <c r="E13" s="66" t="s">
        <v>18</v>
      </c>
      <c r="F13" s="53"/>
      <c r="G13" s="55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1"/>
    </row>
    <row r="14" spans="1:18" ht="15.75" customHeight="1" thickBot="1" x14ac:dyDescent="0.3">
      <c r="A14" s="59" t="s">
        <v>19</v>
      </c>
      <c r="B14" s="60"/>
      <c r="C14" s="65"/>
      <c r="D14" s="67"/>
      <c r="E14" s="62" t="s">
        <v>20</v>
      </c>
      <c r="F14" s="53"/>
      <c r="G14" s="55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1"/>
    </row>
    <row r="15" spans="1:18" ht="15.75" customHeight="1" thickBot="1" x14ac:dyDescent="0.3">
      <c r="A15" s="59" t="s">
        <v>159</v>
      </c>
      <c r="B15" s="60"/>
      <c r="C15" s="60"/>
      <c r="D15" s="60"/>
      <c r="E15" s="62" t="s">
        <v>22</v>
      </c>
      <c r="F15" s="53"/>
      <c r="G15" s="55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1"/>
    </row>
    <row r="16" spans="1:18" ht="15.75" customHeight="1" thickBot="1" x14ac:dyDescent="0.3">
      <c r="A16" s="59" t="s">
        <v>23</v>
      </c>
      <c r="B16" s="60"/>
      <c r="C16" s="60"/>
      <c r="D16" s="60"/>
      <c r="E16" s="62" t="s">
        <v>24</v>
      </c>
      <c r="F16" s="53"/>
      <c r="G16" s="55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1"/>
    </row>
    <row r="17" spans="1:18" ht="15.75" customHeight="1" thickBot="1" x14ac:dyDescent="0.3">
      <c r="A17" s="59" t="s">
        <v>25</v>
      </c>
      <c r="B17" s="60"/>
      <c r="C17" s="60"/>
      <c r="D17" s="60"/>
      <c r="E17" s="62" t="s">
        <v>250</v>
      </c>
      <c r="F17" s="68"/>
      <c r="G17" s="55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1"/>
    </row>
    <row r="18" spans="1:18" ht="15.75" customHeight="1" thickBot="1" x14ac:dyDescent="0.3">
      <c r="A18" s="59" t="s">
        <v>27</v>
      </c>
      <c r="B18" s="60"/>
      <c r="C18" s="60"/>
      <c r="D18" s="60"/>
      <c r="E18" s="62" t="s">
        <v>251</v>
      </c>
      <c r="F18" s="68"/>
      <c r="G18" s="55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1"/>
    </row>
    <row r="19" spans="1:18" ht="15.75" customHeight="1" thickBot="1" x14ac:dyDescent="0.3">
      <c r="A19" s="59" t="s">
        <v>29</v>
      </c>
      <c r="B19" s="60"/>
      <c r="C19" s="65"/>
      <c r="D19" s="60"/>
      <c r="E19" s="62" t="s">
        <v>30</v>
      </c>
      <c r="F19" s="68"/>
      <c r="G19" s="55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1"/>
    </row>
    <row r="20" spans="1:18" ht="15.75" customHeight="1" thickBot="1" x14ac:dyDescent="0.3">
      <c r="A20" s="59" t="s">
        <v>31</v>
      </c>
      <c r="B20" s="60"/>
      <c r="C20" s="65"/>
      <c r="D20" s="60"/>
      <c r="E20" s="62" t="s">
        <v>32</v>
      </c>
      <c r="F20" s="68"/>
      <c r="G20" s="55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1"/>
    </row>
    <row r="21" spans="1:18" ht="15.75" customHeight="1" thickBot="1" x14ac:dyDescent="0.3">
      <c r="A21" s="59" t="s">
        <v>33</v>
      </c>
      <c r="B21" s="60"/>
      <c r="C21" s="60"/>
      <c r="D21" s="60"/>
      <c r="E21" s="62" t="s">
        <v>34</v>
      </c>
      <c r="F21" s="68"/>
      <c r="G21" s="55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1"/>
    </row>
    <row r="22" spans="1:18" ht="15.75" customHeight="1" thickBot="1" x14ac:dyDescent="0.3">
      <c r="A22" s="59" t="s">
        <v>35</v>
      </c>
      <c r="B22" s="53"/>
      <c r="C22" s="69"/>
      <c r="D22" s="60"/>
      <c r="E22" s="62" t="s">
        <v>36</v>
      </c>
      <c r="F22" s="68"/>
      <c r="G22" s="55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1"/>
    </row>
    <row r="23" spans="1:18" ht="15.75" customHeight="1" thickBot="1" x14ac:dyDescent="0.3">
      <c r="A23" s="59" t="s">
        <v>151</v>
      </c>
      <c r="B23" s="53"/>
      <c r="C23" s="53"/>
      <c r="D23" s="53"/>
      <c r="E23" s="62" t="s">
        <v>152</v>
      </c>
      <c r="F23" s="53"/>
      <c r="G23" s="55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1"/>
    </row>
    <row r="24" spans="1:18" ht="15.75" thickBot="1" x14ac:dyDescent="0.3">
      <c r="A24" s="59" t="s">
        <v>37</v>
      </c>
      <c r="B24" s="60"/>
      <c r="C24" s="60"/>
      <c r="D24" s="60"/>
      <c r="E24" s="62" t="s">
        <v>38</v>
      </c>
      <c r="F24" s="68"/>
      <c r="G24" s="55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1"/>
    </row>
    <row r="25" spans="1:18" ht="15.75" customHeight="1" thickBot="1" x14ac:dyDescent="0.3">
      <c r="A25" s="59" t="s">
        <v>39</v>
      </c>
      <c r="B25" s="60"/>
      <c r="C25" s="60"/>
      <c r="D25" s="60"/>
      <c r="E25" s="62" t="s">
        <v>252</v>
      </c>
      <c r="F25" s="53"/>
      <c r="G25" s="55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1"/>
    </row>
    <row r="26" spans="1:18" ht="15.75" customHeight="1" thickBot="1" x14ac:dyDescent="0.3">
      <c r="A26" s="59" t="s">
        <v>41</v>
      </c>
      <c r="B26" s="60"/>
      <c r="C26" s="65"/>
      <c r="D26" s="60"/>
      <c r="E26" s="62" t="s">
        <v>42</v>
      </c>
      <c r="F26" s="53"/>
      <c r="G26" s="55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1"/>
    </row>
    <row r="27" spans="1:18" ht="15.75" customHeight="1" thickBot="1" x14ac:dyDescent="0.3">
      <c r="A27" s="59" t="s">
        <v>43</v>
      </c>
      <c r="B27" s="60"/>
      <c r="C27" s="60"/>
      <c r="D27" s="60"/>
      <c r="E27" s="62" t="s">
        <v>44</v>
      </c>
      <c r="F27" s="53"/>
      <c r="G27" s="55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1"/>
    </row>
    <row r="28" spans="1:18" ht="15.75" customHeight="1" thickBot="1" x14ac:dyDescent="0.3">
      <c r="A28" s="59" t="s">
        <v>45</v>
      </c>
      <c r="B28" s="60"/>
      <c r="C28" s="60"/>
      <c r="D28" s="60"/>
      <c r="E28" s="62" t="s">
        <v>253</v>
      </c>
      <c r="F28" s="53"/>
      <c r="G28" s="55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1"/>
    </row>
    <row r="29" spans="1:18" ht="15.75" customHeight="1" thickBot="1" x14ac:dyDescent="0.3">
      <c r="A29" s="63" t="s">
        <v>47</v>
      </c>
      <c r="B29" s="60"/>
      <c r="C29" s="65"/>
      <c r="D29" s="60"/>
      <c r="E29" s="62" t="s">
        <v>254</v>
      </c>
      <c r="F29" s="53"/>
      <c r="G29" s="55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1"/>
    </row>
    <row r="30" spans="1:18" ht="15.75" customHeight="1" thickBot="1" x14ac:dyDescent="0.3">
      <c r="A30" s="63" t="s">
        <v>49</v>
      </c>
      <c r="B30" s="53"/>
      <c r="C30" s="60"/>
      <c r="D30" s="60"/>
      <c r="E30" s="62" t="s">
        <v>50</v>
      </c>
      <c r="F30" s="53"/>
      <c r="G30" s="55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1"/>
    </row>
    <row r="31" spans="1:18" ht="15.75" customHeight="1" thickBot="1" x14ac:dyDescent="0.3">
      <c r="A31" s="63" t="s">
        <v>206</v>
      </c>
      <c r="B31" s="53"/>
      <c r="C31" s="53"/>
      <c r="D31" s="53"/>
      <c r="E31" s="70" t="s">
        <v>51</v>
      </c>
      <c r="F31" s="53"/>
      <c r="G31" s="55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1"/>
    </row>
    <row r="32" spans="1:18" ht="15.75" customHeight="1" thickBot="1" x14ac:dyDescent="0.3">
      <c r="A32" s="64" t="s">
        <v>207</v>
      </c>
      <c r="B32" s="60"/>
      <c r="C32" s="60"/>
      <c r="D32" s="60"/>
      <c r="E32" s="71" t="s">
        <v>255</v>
      </c>
      <c r="F32" s="53"/>
      <c r="G32" s="55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1"/>
    </row>
    <row r="33" spans="1:18" ht="15.75" customHeight="1" thickBot="1" x14ac:dyDescent="0.3">
      <c r="A33" s="63" t="s">
        <v>208</v>
      </c>
      <c r="B33" s="53"/>
      <c r="C33" s="53"/>
      <c r="D33" s="53"/>
      <c r="E33" s="71" t="s">
        <v>53</v>
      </c>
      <c r="F33" s="53"/>
      <c r="G33" s="55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1"/>
    </row>
    <row r="34" spans="1:18" ht="15.75" customHeight="1" thickBot="1" x14ac:dyDescent="0.3">
      <c r="A34" s="64" t="s">
        <v>209</v>
      </c>
      <c r="B34" s="60"/>
      <c r="C34" s="60"/>
      <c r="D34" s="60"/>
      <c r="E34" s="71" t="s">
        <v>256</v>
      </c>
      <c r="F34" s="53"/>
      <c r="G34" s="55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1"/>
    </row>
    <row r="35" spans="1:18" ht="15.75" customHeight="1" thickBot="1" x14ac:dyDescent="0.3">
      <c r="A35" s="63" t="s">
        <v>54</v>
      </c>
      <c r="B35" s="53"/>
      <c r="C35" s="60"/>
      <c r="D35" s="60"/>
      <c r="E35" s="71" t="s">
        <v>55</v>
      </c>
      <c r="F35" s="53"/>
      <c r="G35" s="55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1"/>
    </row>
    <row r="36" spans="1:18" ht="15.75" customHeight="1" thickBot="1" x14ac:dyDescent="0.3">
      <c r="A36" s="53"/>
      <c r="B36" s="53"/>
      <c r="C36" s="53"/>
      <c r="D36" s="53"/>
      <c r="E36" s="53"/>
      <c r="F36" s="53"/>
      <c r="G36" s="55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1"/>
    </row>
    <row r="37" spans="1:18" ht="15.75" customHeight="1" thickBot="1" x14ac:dyDescent="0.3">
      <c r="A37" s="53"/>
      <c r="B37" s="53"/>
      <c r="C37" s="53"/>
      <c r="D37" s="53"/>
      <c r="E37" s="53"/>
      <c r="F37" s="53"/>
      <c r="G37" s="55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1"/>
    </row>
    <row r="38" spans="1:18" ht="15.75" customHeight="1" thickBot="1" x14ac:dyDescent="0.3">
      <c r="A38" s="57" t="s">
        <v>56</v>
      </c>
      <c r="B38" s="58" t="s">
        <v>6</v>
      </c>
      <c r="C38" s="58" t="s">
        <v>6</v>
      </c>
      <c r="D38" s="58" t="s">
        <v>6</v>
      </c>
      <c r="E38" s="58" t="s">
        <v>7</v>
      </c>
      <c r="F38" s="53"/>
      <c r="G38" s="55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1"/>
    </row>
    <row r="39" spans="1:18" ht="15.75" customHeight="1" thickBot="1" x14ac:dyDescent="0.3">
      <c r="A39" s="59" t="s">
        <v>165</v>
      </c>
      <c r="B39" s="60"/>
      <c r="C39" s="69"/>
      <c r="D39" s="72"/>
      <c r="E39" s="73" t="s">
        <v>58</v>
      </c>
      <c r="F39" s="53"/>
      <c r="G39" s="55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1"/>
    </row>
    <row r="40" spans="1:18" ht="15.75" customHeight="1" thickBot="1" x14ac:dyDescent="0.3">
      <c r="A40" s="59" t="s">
        <v>59</v>
      </c>
      <c r="B40" s="60"/>
      <c r="C40" s="65"/>
      <c r="D40" s="74"/>
      <c r="E40" s="73" t="s">
        <v>60</v>
      </c>
      <c r="F40" s="53"/>
      <c r="G40" s="55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1"/>
    </row>
    <row r="41" spans="1:18" ht="15.75" customHeight="1" thickBot="1" x14ac:dyDescent="0.3">
      <c r="A41" s="59" t="s">
        <v>61</v>
      </c>
      <c r="B41" s="60"/>
      <c r="C41" s="60"/>
      <c r="D41" s="60"/>
      <c r="E41" s="73" t="s">
        <v>62</v>
      </c>
      <c r="F41" s="53"/>
      <c r="G41" s="55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1"/>
    </row>
    <row r="42" spans="1:18" ht="15.75" customHeight="1" thickBot="1" x14ac:dyDescent="0.3">
      <c r="A42" s="59" t="s">
        <v>63</v>
      </c>
      <c r="B42" s="60"/>
      <c r="C42" s="69"/>
      <c r="D42" s="72"/>
      <c r="E42" s="73" t="s">
        <v>64</v>
      </c>
      <c r="F42" s="53"/>
      <c r="G42" s="55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1"/>
    </row>
    <row r="43" spans="1:18" ht="15.75" customHeight="1" thickBot="1" x14ac:dyDescent="0.3">
      <c r="A43" s="59" t="s">
        <v>65</v>
      </c>
      <c r="B43" s="60"/>
      <c r="C43" s="60"/>
      <c r="D43" s="60"/>
      <c r="E43" s="73" t="s">
        <v>66</v>
      </c>
      <c r="F43" s="53"/>
      <c r="G43" s="55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1"/>
    </row>
    <row r="44" spans="1:18" ht="15.75" customHeight="1" thickBot="1" x14ac:dyDescent="0.3">
      <c r="A44" s="59" t="s">
        <v>67</v>
      </c>
      <c r="B44" s="60"/>
      <c r="C44" s="60"/>
      <c r="D44" s="60"/>
      <c r="E44" s="73" t="s">
        <v>68</v>
      </c>
      <c r="F44" s="53"/>
      <c r="G44" s="55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1"/>
    </row>
    <row r="45" spans="1:18" ht="15.75" customHeight="1" thickBot="1" x14ac:dyDescent="0.3">
      <c r="A45" s="53"/>
      <c r="B45" s="53"/>
      <c r="C45" s="53"/>
      <c r="D45" s="53"/>
      <c r="E45" s="53"/>
      <c r="F45" s="53"/>
      <c r="G45" s="55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1"/>
    </row>
    <row r="46" spans="1:18" ht="15.75" customHeight="1" thickBot="1" x14ac:dyDescent="0.3">
      <c r="A46" s="53"/>
      <c r="B46" s="53"/>
      <c r="C46" s="53"/>
      <c r="D46" s="53"/>
      <c r="E46" s="53"/>
      <c r="F46" s="53"/>
      <c r="G46" s="55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1"/>
    </row>
    <row r="47" spans="1:18" ht="15.75" customHeight="1" thickBot="1" x14ac:dyDescent="0.3">
      <c r="A47" s="57" t="s">
        <v>69</v>
      </c>
      <c r="B47" s="58" t="s">
        <v>6</v>
      </c>
      <c r="C47" s="58" t="s">
        <v>6</v>
      </c>
      <c r="D47" s="58" t="s">
        <v>6</v>
      </c>
      <c r="E47" s="58" t="s">
        <v>7</v>
      </c>
      <c r="F47" s="53"/>
      <c r="G47" s="55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1"/>
    </row>
    <row r="48" spans="1:18" ht="15.75" customHeight="1" thickBot="1" x14ac:dyDescent="0.3">
      <c r="A48" s="59" t="s">
        <v>70</v>
      </c>
      <c r="B48" s="60"/>
      <c r="C48" s="60"/>
      <c r="D48" s="60"/>
      <c r="E48" s="73" t="s">
        <v>166</v>
      </c>
      <c r="F48" s="53"/>
      <c r="G48" s="55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1"/>
    </row>
    <row r="49" spans="1:18" ht="15.75" customHeight="1" thickBot="1" x14ac:dyDescent="0.3">
      <c r="A49" s="63" t="s">
        <v>210</v>
      </c>
      <c r="B49" s="53"/>
      <c r="C49" s="60"/>
      <c r="D49" s="53"/>
      <c r="E49" s="73" t="s">
        <v>168</v>
      </c>
      <c r="F49" s="53"/>
      <c r="G49" s="55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1"/>
    </row>
    <row r="50" spans="1:18" ht="15.75" customHeight="1" thickBot="1" x14ac:dyDescent="0.3">
      <c r="A50" s="64" t="s">
        <v>211</v>
      </c>
      <c r="B50" s="60"/>
      <c r="C50" s="60"/>
      <c r="D50" s="60"/>
      <c r="E50" s="73" t="s">
        <v>170</v>
      </c>
      <c r="F50" s="53"/>
      <c r="G50" s="55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1"/>
    </row>
    <row r="51" spans="1:18" ht="15.75" customHeight="1" thickBot="1" x14ac:dyDescent="0.3">
      <c r="A51" s="63" t="s">
        <v>212</v>
      </c>
      <c r="B51" s="53"/>
      <c r="C51" s="60"/>
      <c r="D51" s="53"/>
      <c r="E51" s="73" t="s">
        <v>71</v>
      </c>
      <c r="F51" s="53"/>
      <c r="G51" s="55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1"/>
    </row>
    <row r="52" spans="1:18" ht="15.75" customHeight="1" thickBot="1" x14ac:dyDescent="0.3">
      <c r="A52" s="64" t="s">
        <v>213</v>
      </c>
      <c r="B52" s="60"/>
      <c r="C52" s="65"/>
      <c r="D52" s="74"/>
      <c r="E52" s="73" t="s">
        <v>72</v>
      </c>
      <c r="F52" s="53"/>
      <c r="G52" s="55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1"/>
    </row>
    <row r="53" spans="1:18" ht="15.75" customHeight="1" thickBot="1" x14ac:dyDescent="0.3">
      <c r="A53" s="63" t="s">
        <v>214</v>
      </c>
      <c r="B53" s="53"/>
      <c r="C53" s="53"/>
      <c r="D53" s="53"/>
      <c r="E53" s="73" t="s">
        <v>73</v>
      </c>
      <c r="F53" s="53"/>
      <c r="G53" s="55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1"/>
    </row>
    <row r="54" spans="1:18" ht="15.75" customHeight="1" thickBot="1" x14ac:dyDescent="0.3">
      <c r="A54" s="64" t="s">
        <v>215</v>
      </c>
      <c r="B54" s="60"/>
      <c r="C54" s="65"/>
      <c r="D54" s="60"/>
      <c r="E54" s="73" t="s">
        <v>74</v>
      </c>
      <c r="F54" s="53"/>
      <c r="G54" s="55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1"/>
    </row>
    <row r="55" spans="1:18" ht="15.75" customHeight="1" thickBot="1" x14ac:dyDescent="0.3">
      <c r="A55" s="59" t="s">
        <v>75</v>
      </c>
      <c r="B55" s="60"/>
      <c r="C55" s="69"/>
      <c r="D55" s="72"/>
      <c r="E55" s="73" t="s">
        <v>76</v>
      </c>
      <c r="F55" s="53"/>
      <c r="G55" s="75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1"/>
    </row>
    <row r="56" spans="1:18" ht="15.75" customHeight="1" thickBot="1" x14ac:dyDescent="0.3">
      <c r="A56" s="59" t="s">
        <v>77</v>
      </c>
      <c r="B56" s="60"/>
      <c r="C56" s="60"/>
      <c r="D56" s="60"/>
      <c r="E56" s="73" t="s">
        <v>78</v>
      </c>
      <c r="F56" s="53"/>
      <c r="G56" s="55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1"/>
    </row>
    <row r="57" spans="1:18" ht="15.75" customHeight="1" thickBot="1" x14ac:dyDescent="0.3">
      <c r="A57" s="59" t="s">
        <v>79</v>
      </c>
      <c r="B57" s="60"/>
      <c r="C57" s="60"/>
      <c r="D57" s="60"/>
      <c r="E57" s="73" t="s">
        <v>80</v>
      </c>
      <c r="F57" s="53"/>
      <c r="G57" s="55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1"/>
    </row>
    <row r="58" spans="1:18" ht="15.75" customHeight="1" thickBot="1" x14ac:dyDescent="0.3">
      <c r="A58" s="59" t="s">
        <v>81</v>
      </c>
      <c r="B58" s="60"/>
      <c r="C58" s="60"/>
      <c r="D58" s="60"/>
      <c r="E58" s="73" t="s">
        <v>82</v>
      </c>
      <c r="F58" s="53"/>
      <c r="G58" s="55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1"/>
    </row>
    <row r="59" spans="1:18" ht="15.75" customHeight="1" thickBot="1" x14ac:dyDescent="0.3">
      <c r="A59" s="59" t="s">
        <v>83</v>
      </c>
      <c r="B59" s="60"/>
      <c r="C59" s="60"/>
      <c r="D59" s="60"/>
      <c r="E59" s="73" t="s">
        <v>175</v>
      </c>
      <c r="F59" s="53"/>
      <c r="G59" s="55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1"/>
    </row>
    <row r="60" spans="1:18" ht="15.75" customHeight="1" thickBot="1" x14ac:dyDescent="0.3">
      <c r="A60" s="59" t="s">
        <v>84</v>
      </c>
      <c r="B60" s="76"/>
      <c r="C60" s="76"/>
      <c r="D60" s="76"/>
      <c r="E60" s="73" t="s">
        <v>85</v>
      </c>
      <c r="F60" s="53"/>
      <c r="G60" s="55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1"/>
    </row>
    <row r="61" spans="1:18" ht="15.75" customHeight="1" thickBot="1" x14ac:dyDescent="0.3">
      <c r="A61" s="59" t="s">
        <v>86</v>
      </c>
      <c r="B61" s="76"/>
      <c r="C61" s="76"/>
      <c r="D61" s="76"/>
      <c r="E61" s="73" t="s">
        <v>87</v>
      </c>
      <c r="F61" s="53"/>
      <c r="G61" s="55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1"/>
    </row>
    <row r="62" spans="1:18" ht="15.75" customHeight="1" thickBot="1" x14ac:dyDescent="0.3">
      <c r="A62" s="59" t="s">
        <v>88</v>
      </c>
      <c r="B62" s="76"/>
      <c r="C62" s="77"/>
      <c r="D62" s="78"/>
      <c r="E62" s="73" t="s">
        <v>89</v>
      </c>
      <c r="F62" s="53"/>
      <c r="G62" s="55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1"/>
    </row>
    <row r="63" spans="1:18" ht="15.75" customHeight="1" thickBot="1" x14ac:dyDescent="0.3">
      <c r="A63" s="59" t="s">
        <v>90</v>
      </c>
      <c r="B63" s="76"/>
      <c r="C63" s="77"/>
      <c r="D63" s="78"/>
      <c r="E63" s="73" t="s">
        <v>91</v>
      </c>
      <c r="F63" s="53"/>
      <c r="G63" s="55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1"/>
    </row>
    <row r="64" spans="1:18" ht="15.75" customHeight="1" thickBot="1" x14ac:dyDescent="0.3">
      <c r="A64" s="59" t="s">
        <v>92</v>
      </c>
      <c r="B64" s="76"/>
      <c r="C64" s="76"/>
      <c r="D64" s="76"/>
      <c r="E64" s="73" t="s">
        <v>93</v>
      </c>
      <c r="F64" s="53"/>
      <c r="G64" s="55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1"/>
    </row>
    <row r="65" spans="1:18" ht="15.75" customHeight="1" thickBot="1" x14ac:dyDescent="0.3">
      <c r="A65" s="53"/>
      <c r="B65" s="53"/>
      <c r="C65" s="53"/>
      <c r="D65" s="53"/>
      <c r="E65" s="53"/>
      <c r="F65" s="53"/>
      <c r="G65" s="55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1"/>
    </row>
    <row r="66" spans="1:18" ht="15.75" customHeight="1" thickBot="1" x14ac:dyDescent="0.3">
      <c r="A66" s="53"/>
      <c r="B66" s="53"/>
      <c r="C66" s="53"/>
      <c r="D66" s="53"/>
      <c r="E66" s="53"/>
      <c r="F66" s="53"/>
      <c r="G66" s="55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1"/>
    </row>
    <row r="67" spans="1:18" ht="15.75" customHeight="1" thickBot="1" x14ac:dyDescent="0.3">
      <c r="A67" s="57" t="s">
        <v>94</v>
      </c>
      <c r="B67" s="58" t="s">
        <v>6</v>
      </c>
      <c r="C67" s="58" t="s">
        <v>6</v>
      </c>
      <c r="D67" s="58" t="s">
        <v>6</v>
      </c>
      <c r="E67" s="58" t="s">
        <v>7</v>
      </c>
      <c r="F67" s="53"/>
      <c r="G67" s="55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1"/>
    </row>
    <row r="68" spans="1:18" ht="15.75" customHeight="1" thickBot="1" x14ac:dyDescent="0.3">
      <c r="A68" s="59" t="s">
        <v>95</v>
      </c>
      <c r="B68" s="53"/>
      <c r="C68" s="60"/>
      <c r="D68" s="60"/>
      <c r="E68" s="73" t="s">
        <v>96</v>
      </c>
      <c r="F68" s="53"/>
      <c r="G68" s="55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1"/>
    </row>
    <row r="69" spans="1:18" ht="15.75" customHeight="1" thickBot="1" x14ac:dyDescent="0.3">
      <c r="A69" s="59" t="s">
        <v>97</v>
      </c>
      <c r="B69" s="53"/>
      <c r="C69" s="60"/>
      <c r="D69" s="60"/>
      <c r="E69" s="73" t="s">
        <v>98</v>
      </c>
      <c r="F69" s="53"/>
      <c r="G69" s="55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1"/>
    </row>
    <row r="70" spans="1:18" ht="15.75" customHeight="1" thickBot="1" x14ac:dyDescent="0.3">
      <c r="A70" s="79" t="s">
        <v>216</v>
      </c>
      <c r="B70" s="73"/>
      <c r="C70" s="73"/>
      <c r="D70" s="73"/>
      <c r="E70" s="73" t="s">
        <v>257</v>
      </c>
      <c r="F70" s="53"/>
      <c r="G70" s="55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1"/>
    </row>
    <row r="71" spans="1:18" ht="15.75" customHeight="1" thickBot="1" x14ac:dyDescent="0.3">
      <c r="A71" s="59" t="s">
        <v>99</v>
      </c>
      <c r="B71" s="53"/>
      <c r="C71" s="60"/>
      <c r="D71" s="60"/>
      <c r="E71" s="73" t="s">
        <v>100</v>
      </c>
      <c r="F71" s="53"/>
      <c r="G71" s="55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1"/>
    </row>
    <row r="72" spans="1:18" ht="15.75" customHeight="1" thickBot="1" x14ac:dyDescent="0.3">
      <c r="A72" s="59" t="s">
        <v>101</v>
      </c>
      <c r="B72" s="53"/>
      <c r="C72" s="53"/>
      <c r="D72" s="53"/>
      <c r="E72" s="73" t="s">
        <v>258</v>
      </c>
      <c r="F72" s="53"/>
      <c r="G72" s="55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1"/>
    </row>
    <row r="73" spans="1:18" ht="15.75" customHeight="1" thickBot="1" x14ac:dyDescent="0.3">
      <c r="A73" s="53"/>
      <c r="B73" s="53"/>
      <c r="C73" s="53"/>
      <c r="D73" s="53"/>
      <c r="E73" s="53"/>
      <c r="F73" s="53"/>
      <c r="G73" s="55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1"/>
    </row>
    <row r="74" spans="1:18" ht="15.75" customHeight="1" thickBot="1" x14ac:dyDescent="0.3">
      <c r="A74" s="57" t="s">
        <v>103</v>
      </c>
      <c r="B74" s="58" t="s">
        <v>6</v>
      </c>
      <c r="C74" s="58" t="s">
        <v>6</v>
      </c>
      <c r="D74" s="58" t="s">
        <v>6</v>
      </c>
      <c r="E74" s="58" t="s">
        <v>7</v>
      </c>
      <c r="F74" s="53"/>
      <c r="G74" s="55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1"/>
    </row>
    <row r="75" spans="1:18" ht="15.75" customHeight="1" thickBot="1" x14ac:dyDescent="0.3">
      <c r="A75" s="59" t="s">
        <v>176</v>
      </c>
      <c r="B75" s="73"/>
      <c r="C75" s="69"/>
      <c r="D75" s="72"/>
      <c r="E75" s="73" t="s">
        <v>105</v>
      </c>
      <c r="F75" s="53"/>
      <c r="G75" s="55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1"/>
    </row>
    <row r="76" spans="1:18" ht="15.75" customHeight="1" thickBot="1" x14ac:dyDescent="0.3">
      <c r="A76" s="59" t="s">
        <v>177</v>
      </c>
      <c r="B76" s="73"/>
      <c r="C76" s="53"/>
      <c r="D76" s="53"/>
      <c r="E76" s="73" t="s">
        <v>178</v>
      </c>
      <c r="F76" s="53"/>
      <c r="G76" s="55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1"/>
    </row>
    <row r="77" spans="1:18" ht="15.75" customHeight="1" thickBot="1" x14ac:dyDescent="0.3">
      <c r="A77" s="59" t="s">
        <v>179</v>
      </c>
      <c r="B77" s="73"/>
      <c r="C77" s="60"/>
      <c r="D77" s="60"/>
      <c r="E77" s="73" t="s">
        <v>109</v>
      </c>
      <c r="F77" s="53"/>
      <c r="G77" s="55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1"/>
    </row>
    <row r="78" spans="1:18" ht="15.75" customHeight="1" thickBot="1" x14ac:dyDescent="0.3">
      <c r="A78" s="59" t="s">
        <v>180</v>
      </c>
      <c r="B78" s="60"/>
      <c r="C78" s="65"/>
      <c r="D78" s="74"/>
      <c r="E78" s="73" t="s">
        <v>111</v>
      </c>
      <c r="F78" s="53"/>
      <c r="G78" s="55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1"/>
    </row>
    <row r="79" spans="1:18" ht="15.75" customHeight="1" thickBot="1" x14ac:dyDescent="0.3">
      <c r="A79" s="59" t="s">
        <v>181</v>
      </c>
      <c r="B79" s="54"/>
      <c r="C79" s="65"/>
      <c r="D79" s="74"/>
      <c r="E79" s="73" t="s">
        <v>113</v>
      </c>
      <c r="F79" s="53"/>
      <c r="G79" s="55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1"/>
    </row>
    <row r="80" spans="1:18" ht="15.75" customHeight="1" thickBot="1" x14ac:dyDescent="0.3">
      <c r="A80" s="59" t="s">
        <v>183</v>
      </c>
      <c r="B80" s="53"/>
      <c r="C80" s="69"/>
      <c r="D80" s="60"/>
      <c r="E80" s="73" t="s">
        <v>117</v>
      </c>
      <c r="F80" s="53"/>
      <c r="G80" s="55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1"/>
    </row>
    <row r="81" spans="1:18" ht="15.75" customHeight="1" thickBot="1" x14ac:dyDescent="0.3">
      <c r="A81" s="80" t="s">
        <v>118</v>
      </c>
      <c r="B81" s="73"/>
      <c r="C81" s="69"/>
      <c r="D81" s="72"/>
      <c r="E81" s="73" t="s">
        <v>119</v>
      </c>
      <c r="F81" s="53"/>
      <c r="G81" s="55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1"/>
    </row>
    <row r="82" spans="1:18" ht="15.75" customHeight="1" thickBot="1" x14ac:dyDescent="0.3">
      <c r="A82" s="59" t="s">
        <v>120</v>
      </c>
      <c r="B82" s="73"/>
      <c r="C82" s="60"/>
      <c r="D82" s="60"/>
      <c r="E82" s="73" t="s">
        <v>121</v>
      </c>
      <c r="F82" s="53"/>
      <c r="G82" s="55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1"/>
    </row>
    <row r="83" spans="1:18" ht="15.75" customHeight="1" thickBot="1" x14ac:dyDescent="0.3">
      <c r="A83" s="53"/>
      <c r="B83" s="53"/>
      <c r="C83" s="53"/>
      <c r="D83" s="53"/>
      <c r="E83" s="53"/>
      <c r="F83" s="53"/>
      <c r="G83" s="55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1"/>
    </row>
    <row r="84" spans="1:18" ht="15.75" customHeight="1" thickBot="1" x14ac:dyDescent="0.3">
      <c r="A84" s="53"/>
      <c r="B84" s="53"/>
      <c r="C84" s="53"/>
      <c r="D84" s="53"/>
      <c r="E84" s="53"/>
      <c r="F84" s="53"/>
      <c r="G84" s="55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1"/>
    </row>
    <row r="85" spans="1:18" ht="15.75" customHeight="1" thickBot="1" x14ac:dyDescent="0.3">
      <c r="A85" s="57" t="s">
        <v>126</v>
      </c>
      <c r="B85" s="58" t="s">
        <v>6</v>
      </c>
      <c r="C85" s="58" t="s">
        <v>6</v>
      </c>
      <c r="D85" s="58" t="s">
        <v>6</v>
      </c>
      <c r="E85" s="58" t="s">
        <v>7</v>
      </c>
      <c r="F85" s="53"/>
      <c r="G85" s="55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1"/>
    </row>
    <row r="86" spans="1:18" ht="15.75" customHeight="1" thickBot="1" x14ac:dyDescent="0.3">
      <c r="A86" s="59" t="s">
        <v>184</v>
      </c>
      <c r="B86" s="53"/>
      <c r="C86" s="65"/>
      <c r="D86" s="74"/>
      <c r="E86" s="73" t="s">
        <v>259</v>
      </c>
      <c r="F86" s="53"/>
      <c r="G86" s="55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1"/>
    </row>
    <row r="87" spans="1:18" ht="15.75" customHeight="1" thickBot="1" x14ac:dyDescent="0.3">
      <c r="A87" s="59" t="s">
        <v>217</v>
      </c>
      <c r="B87" s="53"/>
      <c r="C87" s="65"/>
      <c r="D87" s="74"/>
      <c r="E87" s="73" t="s">
        <v>260</v>
      </c>
      <c r="F87" s="53"/>
      <c r="G87" s="55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1"/>
    </row>
    <row r="88" spans="1:18" ht="15.75" customHeight="1" thickBot="1" x14ac:dyDescent="0.3">
      <c r="A88" s="59" t="s">
        <v>129</v>
      </c>
      <c r="B88" s="53"/>
      <c r="C88" s="69"/>
      <c r="D88" s="60"/>
      <c r="E88" s="73" t="s">
        <v>261</v>
      </c>
      <c r="F88" s="53"/>
      <c r="G88" s="55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1"/>
    </row>
    <row r="89" spans="1:18" ht="15.75" customHeight="1" thickBot="1" x14ac:dyDescent="0.3">
      <c r="A89" s="63" t="s">
        <v>131</v>
      </c>
      <c r="B89" s="53"/>
      <c r="C89" s="53"/>
      <c r="D89" s="53"/>
      <c r="E89" s="73" t="s">
        <v>132</v>
      </c>
      <c r="F89" s="53"/>
      <c r="G89" s="55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1"/>
    </row>
    <row r="90" spans="1:18" ht="15.75" customHeight="1" thickBot="1" x14ac:dyDescent="0.3">
      <c r="A90" s="63" t="s">
        <v>218</v>
      </c>
      <c r="B90" s="53"/>
      <c r="C90" s="53"/>
      <c r="D90" s="53"/>
      <c r="E90" s="73" t="s">
        <v>134</v>
      </c>
      <c r="F90" s="53"/>
      <c r="G90" s="55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1"/>
    </row>
    <row r="91" spans="1:18" ht="15.75" customHeight="1" thickBot="1" x14ac:dyDescent="0.3">
      <c r="A91" s="64" t="s">
        <v>219</v>
      </c>
      <c r="B91" s="81"/>
      <c r="C91" s="82"/>
      <c r="D91" s="82"/>
      <c r="E91" s="73" t="s">
        <v>134</v>
      </c>
      <c r="F91" s="53"/>
      <c r="G91" s="55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1"/>
    </row>
    <row r="92" spans="1:18" ht="15.75" customHeight="1" thickBot="1" x14ac:dyDescent="0.3">
      <c r="A92" s="63" t="s">
        <v>149</v>
      </c>
      <c r="B92" s="53"/>
      <c r="C92" s="60"/>
      <c r="D92" s="60"/>
      <c r="E92" s="73" t="s">
        <v>150</v>
      </c>
      <c r="F92" s="53"/>
      <c r="G92" s="55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1"/>
    </row>
    <row r="93" spans="1:18" ht="15.75" customHeight="1" thickBot="1" x14ac:dyDescent="0.3">
      <c r="A93" s="59" t="s">
        <v>153</v>
      </c>
      <c r="B93" s="53"/>
      <c r="C93" s="53"/>
      <c r="D93" s="53"/>
      <c r="E93" s="73" t="s">
        <v>154</v>
      </c>
      <c r="F93" s="53"/>
      <c r="G93" s="55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1"/>
    </row>
    <row r="94" spans="1:18" ht="15.75" customHeight="1" thickBot="1" x14ac:dyDescent="0.3">
      <c r="A94" s="59" t="s">
        <v>220</v>
      </c>
      <c r="B94" s="53"/>
      <c r="C94" s="53"/>
      <c r="D94" s="53"/>
      <c r="E94" s="73" t="s">
        <v>262</v>
      </c>
      <c r="F94" s="53"/>
      <c r="G94" s="55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1"/>
    </row>
    <row r="95" spans="1:18" ht="15.75" customHeight="1" thickBot="1" x14ac:dyDescent="0.3">
      <c r="A95" s="59" t="s">
        <v>221</v>
      </c>
      <c r="B95" s="53"/>
      <c r="C95" s="53"/>
      <c r="D95" s="53"/>
      <c r="E95" s="73" t="s">
        <v>263</v>
      </c>
      <c r="F95" s="53"/>
      <c r="G95" s="55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1"/>
    </row>
    <row r="96" spans="1:18" ht="15.75" customHeight="1" thickBot="1" x14ac:dyDescent="0.3">
      <c r="A96" s="59" t="s">
        <v>222</v>
      </c>
      <c r="B96" s="53"/>
      <c r="C96" s="53"/>
      <c r="D96" s="53"/>
      <c r="E96" s="73" t="s">
        <v>264</v>
      </c>
      <c r="F96" s="53"/>
      <c r="G96" s="55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1"/>
    </row>
    <row r="97" spans="1:18" ht="15.75" customHeight="1" thickBot="1" x14ac:dyDescent="0.3">
      <c r="A97" s="59" t="s">
        <v>223</v>
      </c>
      <c r="B97" s="53"/>
      <c r="C97" s="60"/>
      <c r="D97" s="60"/>
      <c r="E97" s="73" t="s">
        <v>265</v>
      </c>
      <c r="F97" s="53"/>
      <c r="G97" s="55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1"/>
    </row>
    <row r="98" spans="1:18" ht="15.75" customHeight="1" thickBot="1" x14ac:dyDescent="0.3">
      <c r="A98" s="59" t="s">
        <v>224</v>
      </c>
      <c r="B98" s="53"/>
      <c r="C98" s="53"/>
      <c r="D98" s="53"/>
      <c r="E98" s="73" t="s">
        <v>266</v>
      </c>
      <c r="F98" s="53"/>
      <c r="G98" s="55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1"/>
    </row>
    <row r="99" spans="1:18" ht="15.75" customHeight="1" thickBot="1" x14ac:dyDescent="0.3">
      <c r="A99" s="59" t="s">
        <v>225</v>
      </c>
      <c r="B99" s="53"/>
      <c r="C99" s="53"/>
      <c r="D99" s="53"/>
      <c r="E99" s="73" t="s">
        <v>267</v>
      </c>
      <c r="F99" s="53"/>
      <c r="G99" s="55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1"/>
    </row>
    <row r="100" spans="1:18" ht="15.75" customHeight="1" thickBot="1" x14ac:dyDescent="0.3">
      <c r="A100" s="59" t="s">
        <v>226</v>
      </c>
      <c r="B100" s="83"/>
      <c r="C100" s="83"/>
      <c r="D100" s="83"/>
      <c r="E100" s="84" t="s">
        <v>268</v>
      </c>
      <c r="F100" s="53"/>
      <c r="G100" s="55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1"/>
    </row>
    <row r="101" spans="1:18" ht="15.75" customHeight="1" thickBot="1" x14ac:dyDescent="0.3">
      <c r="A101" s="59" t="s">
        <v>227</v>
      </c>
      <c r="B101" s="83"/>
      <c r="C101" s="83"/>
      <c r="D101" s="83"/>
      <c r="E101" s="84" t="s">
        <v>269</v>
      </c>
      <c r="F101" s="53"/>
      <c r="G101" s="55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1"/>
    </row>
    <row r="102" spans="1:18" ht="15.75" customHeight="1" thickBot="1" x14ac:dyDescent="0.3">
      <c r="A102" s="83"/>
      <c r="B102" s="83"/>
      <c r="C102" s="83"/>
      <c r="D102" s="83"/>
      <c r="E102" s="83"/>
      <c r="F102" s="53"/>
      <c r="G102" s="55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1"/>
    </row>
    <row r="103" spans="1:18" ht="15.75" customHeight="1" thickBot="1" x14ac:dyDescent="0.3">
      <c r="A103" s="83"/>
      <c r="B103" s="83"/>
      <c r="C103" s="83"/>
      <c r="D103" s="83"/>
      <c r="E103" s="83"/>
      <c r="F103" s="53"/>
      <c r="G103" s="55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1"/>
    </row>
    <row r="104" spans="1:18" ht="15.75" customHeight="1" thickBot="1" x14ac:dyDescent="0.3">
      <c r="A104" s="57" t="s">
        <v>228</v>
      </c>
      <c r="B104" s="58" t="s">
        <v>6</v>
      </c>
      <c r="C104" s="58" t="s">
        <v>6</v>
      </c>
      <c r="D104" s="58" t="s">
        <v>6</v>
      </c>
      <c r="E104" s="58" t="s">
        <v>7</v>
      </c>
      <c r="F104" s="53"/>
      <c r="G104" s="55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1"/>
    </row>
    <row r="105" spans="1:18" ht="15.75" customHeight="1" thickBot="1" x14ac:dyDescent="0.3">
      <c r="A105" s="63" t="s">
        <v>229</v>
      </c>
      <c r="B105" s="53"/>
      <c r="C105" s="53"/>
      <c r="D105" s="53"/>
      <c r="E105" s="73" t="s">
        <v>135</v>
      </c>
      <c r="F105" s="53"/>
      <c r="G105" s="55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1"/>
    </row>
    <row r="106" spans="1:18" ht="15.75" customHeight="1" thickBot="1" x14ac:dyDescent="0.3">
      <c r="A106" s="63" t="s">
        <v>230</v>
      </c>
      <c r="B106" s="53"/>
      <c r="C106" s="53"/>
      <c r="D106" s="53"/>
      <c r="E106" s="73" t="s">
        <v>136</v>
      </c>
      <c r="F106" s="53"/>
      <c r="G106" s="55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1"/>
    </row>
    <row r="107" spans="1:18" ht="15.75" customHeight="1" thickBot="1" x14ac:dyDescent="0.3">
      <c r="A107" s="85" t="s">
        <v>231</v>
      </c>
      <c r="B107" s="81"/>
      <c r="C107" s="81"/>
      <c r="D107" s="81"/>
      <c r="E107" s="73" t="s">
        <v>137</v>
      </c>
      <c r="F107" s="53"/>
      <c r="G107" s="55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1"/>
    </row>
    <row r="108" spans="1:18" ht="15.75" customHeight="1" thickBot="1" x14ac:dyDescent="0.3">
      <c r="A108" s="63" t="s">
        <v>232</v>
      </c>
      <c r="B108" s="81"/>
      <c r="C108" s="81"/>
      <c r="D108" s="81"/>
      <c r="E108" s="73" t="s">
        <v>138</v>
      </c>
      <c r="F108" s="53"/>
      <c r="G108" s="55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1"/>
    </row>
    <row r="109" spans="1:18" ht="15.75" customHeight="1" thickBot="1" x14ac:dyDescent="0.3">
      <c r="A109" s="85" t="s">
        <v>233</v>
      </c>
      <c r="B109" s="81"/>
      <c r="C109" s="81"/>
      <c r="D109" s="81"/>
      <c r="E109" s="73" t="s">
        <v>139</v>
      </c>
      <c r="F109" s="53"/>
      <c r="G109" s="55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1"/>
    </row>
    <row r="110" spans="1:18" ht="15.75" customHeight="1" thickBot="1" x14ac:dyDescent="0.3">
      <c r="A110" s="64" t="s">
        <v>234</v>
      </c>
      <c r="B110" s="81"/>
      <c r="C110" s="81"/>
      <c r="D110" s="81"/>
      <c r="E110" s="73" t="s">
        <v>140</v>
      </c>
      <c r="F110" s="53"/>
      <c r="G110" s="55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1"/>
    </row>
    <row r="111" spans="1:18" ht="15.75" customHeight="1" thickBot="1" x14ac:dyDescent="0.3">
      <c r="A111" s="63" t="s">
        <v>235</v>
      </c>
      <c r="B111" s="81"/>
      <c r="C111" s="81"/>
      <c r="D111" s="81"/>
      <c r="E111" s="73" t="s">
        <v>141</v>
      </c>
      <c r="F111" s="53"/>
      <c r="G111" s="55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1"/>
    </row>
    <row r="112" spans="1:18" ht="15.75" customHeight="1" thickBot="1" x14ac:dyDescent="0.3">
      <c r="A112" s="86" t="s">
        <v>236</v>
      </c>
      <c r="B112" s="81"/>
      <c r="C112" s="81"/>
      <c r="D112" s="81"/>
      <c r="E112" s="73" t="s">
        <v>142</v>
      </c>
      <c r="F112" s="53"/>
      <c r="G112" s="55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1"/>
    </row>
    <row r="113" spans="1:18" ht="15.75" customHeight="1" thickBot="1" x14ac:dyDescent="0.3">
      <c r="A113" s="87" t="s">
        <v>237</v>
      </c>
      <c r="B113" s="81"/>
      <c r="C113" s="81"/>
      <c r="D113" s="81"/>
      <c r="E113" s="73" t="s">
        <v>143</v>
      </c>
      <c r="F113" s="53"/>
      <c r="G113" s="55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1"/>
    </row>
    <row r="114" spans="1:18" ht="15.75" customHeight="1" thickBot="1" x14ac:dyDescent="0.3">
      <c r="A114" s="63" t="s">
        <v>238</v>
      </c>
      <c r="B114" s="81"/>
      <c r="C114" s="81"/>
      <c r="D114" s="81"/>
      <c r="E114" s="73" t="s">
        <v>144</v>
      </c>
      <c r="F114" s="53"/>
      <c r="G114" s="55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1"/>
    </row>
    <row r="115" spans="1:18" ht="15.75" customHeight="1" thickBot="1" x14ac:dyDescent="0.3">
      <c r="A115" s="85" t="s">
        <v>239</v>
      </c>
      <c r="B115" s="81"/>
      <c r="C115" s="81"/>
      <c r="D115" s="81"/>
      <c r="E115" s="73" t="s">
        <v>145</v>
      </c>
      <c r="F115" s="53"/>
      <c r="G115" s="55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1"/>
    </row>
    <row r="116" spans="1:18" ht="15.75" customHeight="1" thickBot="1" x14ac:dyDescent="0.3">
      <c r="A116" s="63" t="s">
        <v>240</v>
      </c>
      <c r="B116" s="81"/>
      <c r="C116" s="81"/>
      <c r="D116" s="81"/>
      <c r="E116" s="73" t="s">
        <v>146</v>
      </c>
      <c r="F116" s="53"/>
      <c r="G116" s="55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1"/>
    </row>
    <row r="117" spans="1:18" ht="15.75" customHeight="1" thickBot="1" x14ac:dyDescent="0.3">
      <c r="A117" s="85" t="s">
        <v>241</v>
      </c>
      <c r="B117" s="81"/>
      <c r="C117" s="81"/>
      <c r="D117" s="81"/>
      <c r="E117" s="73" t="s">
        <v>147</v>
      </c>
      <c r="F117" s="53"/>
      <c r="G117" s="55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1"/>
    </row>
    <row r="118" spans="1:18" ht="15.75" customHeight="1" thickBot="1" x14ac:dyDescent="0.3">
      <c r="A118" s="64" t="s">
        <v>242</v>
      </c>
      <c r="B118" s="81"/>
      <c r="C118" s="81"/>
      <c r="D118" s="81"/>
      <c r="E118" s="73" t="s">
        <v>148</v>
      </c>
      <c r="F118" s="53"/>
      <c r="G118" s="55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1"/>
    </row>
    <row r="119" spans="1:18" ht="15.75" customHeight="1" thickBot="1" x14ac:dyDescent="0.3">
      <c r="A119" s="88"/>
      <c r="B119" s="88"/>
      <c r="C119" s="88"/>
      <c r="D119" s="88"/>
      <c r="E119" s="88"/>
      <c r="F119" s="88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1"/>
    </row>
    <row r="120" spans="1:18" ht="15.75" customHeight="1" thickBot="1" x14ac:dyDescent="0.3">
      <c r="A120" s="51"/>
      <c r="B120" s="51"/>
      <c r="C120" s="51"/>
      <c r="D120" s="51"/>
      <c r="E120" s="51"/>
      <c r="F120" s="51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1"/>
    </row>
    <row r="121" spans="1:18" ht="15.75" customHeight="1" thickBot="1" x14ac:dyDescent="0.3">
      <c r="A121" s="51"/>
      <c r="B121" s="51"/>
      <c r="C121" s="51"/>
      <c r="D121" s="51"/>
      <c r="E121" s="51"/>
      <c r="F121" s="51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1"/>
    </row>
    <row r="122" spans="1:18" ht="15.75" customHeight="1" thickBot="1" x14ac:dyDescent="0.3">
      <c r="A122" s="51"/>
      <c r="B122" s="51"/>
      <c r="C122" s="51"/>
      <c r="D122" s="51"/>
      <c r="E122" s="51"/>
      <c r="F122" s="51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1"/>
    </row>
    <row r="123" spans="1:18" ht="15.75" customHeight="1" thickBot="1" x14ac:dyDescent="0.3">
      <c r="A123" s="51"/>
      <c r="B123" s="51"/>
      <c r="C123" s="51"/>
      <c r="D123" s="51"/>
      <c r="E123" s="51"/>
      <c r="F123" s="51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1"/>
    </row>
    <row r="124" spans="1:18" ht="15.75" customHeight="1" thickBot="1" x14ac:dyDescent="0.3">
      <c r="A124" s="51"/>
      <c r="B124" s="51"/>
      <c r="C124" s="51"/>
      <c r="D124" s="51"/>
      <c r="E124" s="51"/>
      <c r="F124" s="51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1"/>
    </row>
    <row r="125" spans="1:18" ht="15.75" customHeight="1" thickBot="1" x14ac:dyDescent="0.3">
      <c r="A125" s="51"/>
      <c r="B125" s="51"/>
      <c r="C125" s="51"/>
      <c r="D125" s="51"/>
      <c r="E125" s="51"/>
      <c r="F125" s="51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1"/>
    </row>
    <row r="126" spans="1:18" ht="15.75" customHeight="1" thickBot="1" x14ac:dyDescent="0.3">
      <c r="A126" s="51"/>
      <c r="B126" s="51"/>
      <c r="C126" s="51"/>
      <c r="D126" s="51"/>
      <c r="E126" s="51"/>
      <c r="F126" s="51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1"/>
    </row>
    <row r="127" spans="1:18" ht="15.75" customHeight="1" thickBot="1" x14ac:dyDescent="0.3">
      <c r="A127" s="51"/>
      <c r="B127" s="51"/>
      <c r="C127" s="51"/>
      <c r="D127" s="51"/>
      <c r="E127" s="51"/>
      <c r="F127" s="51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1"/>
    </row>
    <row r="128" spans="1:18" ht="15.75" customHeight="1" thickBot="1" x14ac:dyDescent="0.3">
      <c r="A128" s="51"/>
      <c r="B128" s="51"/>
      <c r="C128" s="51"/>
      <c r="D128" s="51"/>
      <c r="E128" s="51"/>
      <c r="F128" s="51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1"/>
    </row>
    <row r="129" spans="1:18" ht="15.75" customHeight="1" thickBot="1" x14ac:dyDescent="0.3">
      <c r="A129" s="51"/>
      <c r="B129" s="51"/>
      <c r="C129" s="51"/>
      <c r="D129" s="51"/>
      <c r="E129" s="51"/>
      <c r="F129" s="51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1"/>
    </row>
    <row r="130" spans="1:18" ht="15.75" customHeight="1" thickBot="1" x14ac:dyDescent="0.3">
      <c r="A130" s="51"/>
      <c r="B130" s="51"/>
      <c r="C130" s="51"/>
      <c r="D130" s="51"/>
      <c r="E130" s="51"/>
      <c r="F130" s="51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1"/>
    </row>
    <row r="131" spans="1:18" ht="15.75" customHeight="1" thickBot="1" x14ac:dyDescent="0.3">
      <c r="A131" s="51"/>
      <c r="B131" s="51"/>
      <c r="C131" s="51"/>
      <c r="D131" s="51"/>
      <c r="E131" s="51"/>
      <c r="F131" s="51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1"/>
    </row>
    <row r="132" spans="1:18" ht="15.75" customHeight="1" thickBot="1" x14ac:dyDescent="0.3">
      <c r="A132" s="51"/>
      <c r="B132" s="51"/>
      <c r="C132" s="51"/>
      <c r="D132" s="51"/>
      <c r="E132" s="51"/>
      <c r="F132" s="51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1"/>
    </row>
    <row r="133" spans="1:18" ht="15.75" customHeight="1" thickBot="1" x14ac:dyDescent="0.3">
      <c r="A133" s="51"/>
      <c r="B133" s="51"/>
      <c r="C133" s="51"/>
      <c r="D133" s="51"/>
      <c r="E133" s="51"/>
      <c r="F133" s="51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1"/>
    </row>
    <row r="134" spans="1:18" ht="15.75" customHeight="1" thickBot="1" x14ac:dyDescent="0.3">
      <c r="A134" s="51"/>
      <c r="B134" s="51"/>
      <c r="C134" s="51"/>
      <c r="D134" s="51"/>
      <c r="E134" s="51"/>
      <c r="F134" s="51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1"/>
    </row>
    <row r="135" spans="1:18" ht="15.75" customHeight="1" thickBot="1" x14ac:dyDescent="0.3">
      <c r="A135" s="51"/>
      <c r="B135" s="51"/>
      <c r="C135" s="51"/>
      <c r="D135" s="51"/>
      <c r="E135" s="51"/>
      <c r="F135" s="51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1"/>
    </row>
    <row r="136" spans="1:18" ht="15.75" customHeight="1" thickBot="1" x14ac:dyDescent="0.3">
      <c r="A136" s="51"/>
      <c r="B136" s="51"/>
      <c r="C136" s="51"/>
      <c r="D136" s="51"/>
      <c r="E136" s="51"/>
      <c r="F136" s="51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1"/>
    </row>
    <row r="137" spans="1:18" ht="15.75" customHeight="1" thickBot="1" x14ac:dyDescent="0.3">
      <c r="A137" s="51"/>
      <c r="B137" s="51"/>
      <c r="C137" s="51"/>
      <c r="D137" s="51"/>
      <c r="E137" s="51"/>
      <c r="F137" s="51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1"/>
    </row>
    <row r="138" spans="1:18" ht="15.75" customHeight="1" thickBot="1" x14ac:dyDescent="0.3">
      <c r="A138" s="51"/>
      <c r="B138" s="51"/>
      <c r="C138" s="51"/>
      <c r="D138" s="51"/>
      <c r="E138" s="51"/>
      <c r="F138" s="51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1"/>
    </row>
    <row r="139" spans="1:18" ht="15.75" customHeight="1" thickBot="1" x14ac:dyDescent="0.3">
      <c r="A139" s="51"/>
      <c r="B139" s="51"/>
      <c r="C139" s="51"/>
      <c r="D139" s="51"/>
      <c r="E139" s="51"/>
      <c r="F139" s="51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1"/>
    </row>
    <row r="140" spans="1:18" ht="15.75" customHeight="1" thickBot="1" x14ac:dyDescent="0.3">
      <c r="A140" s="51"/>
      <c r="B140" s="51"/>
      <c r="C140" s="51"/>
      <c r="D140" s="51"/>
      <c r="E140" s="51"/>
      <c r="F140" s="51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1"/>
    </row>
    <row r="141" spans="1:18" ht="15.75" customHeight="1" thickBot="1" x14ac:dyDescent="0.3">
      <c r="A141" s="51"/>
      <c r="B141" s="51"/>
      <c r="C141" s="51"/>
      <c r="D141" s="51"/>
      <c r="E141" s="51"/>
      <c r="F141" s="51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1"/>
    </row>
    <row r="142" spans="1:18" ht="15.75" customHeight="1" thickBot="1" x14ac:dyDescent="0.3">
      <c r="A142" s="51"/>
      <c r="B142" s="51"/>
      <c r="C142" s="51"/>
      <c r="D142" s="51"/>
      <c r="E142" s="51"/>
      <c r="F142" s="51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1"/>
    </row>
    <row r="143" spans="1:18" ht="15.75" customHeight="1" thickBot="1" x14ac:dyDescent="0.3">
      <c r="A143" s="51"/>
      <c r="B143" s="51"/>
      <c r="C143" s="51"/>
      <c r="D143" s="51"/>
      <c r="E143" s="51"/>
      <c r="F143" s="51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1"/>
    </row>
    <row r="144" spans="1:18" ht="15.75" customHeight="1" thickBot="1" x14ac:dyDescent="0.3">
      <c r="A144" s="51"/>
      <c r="B144" s="51"/>
      <c r="C144" s="51"/>
      <c r="D144" s="51"/>
      <c r="E144" s="51"/>
      <c r="F144" s="51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1"/>
    </row>
    <row r="145" spans="1:18" ht="15.75" customHeight="1" thickBot="1" x14ac:dyDescent="0.3">
      <c r="A145" s="51"/>
      <c r="B145" s="51"/>
      <c r="C145" s="51"/>
      <c r="D145" s="51"/>
      <c r="E145" s="51"/>
      <c r="F145" s="51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1"/>
    </row>
    <row r="146" spans="1:18" ht="15.75" customHeight="1" thickBot="1" x14ac:dyDescent="0.3">
      <c r="A146" s="51"/>
      <c r="B146" s="51"/>
      <c r="C146" s="51"/>
      <c r="D146" s="51"/>
      <c r="E146" s="51"/>
      <c r="F146" s="51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1"/>
    </row>
    <row r="147" spans="1:18" ht="15.75" customHeight="1" thickBot="1" x14ac:dyDescent="0.3">
      <c r="A147" s="51"/>
      <c r="B147" s="51"/>
      <c r="C147" s="51"/>
      <c r="D147" s="51"/>
      <c r="E147" s="51"/>
      <c r="F147" s="51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1"/>
    </row>
    <row r="148" spans="1:18" ht="15.75" customHeight="1" thickBot="1" x14ac:dyDescent="0.3">
      <c r="A148" s="51"/>
      <c r="B148" s="51"/>
      <c r="C148" s="51"/>
      <c r="D148" s="51"/>
      <c r="E148" s="51"/>
      <c r="F148" s="51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1"/>
    </row>
    <row r="149" spans="1:18" ht="15.75" customHeight="1" thickBot="1" x14ac:dyDescent="0.3">
      <c r="A149" s="51"/>
      <c r="B149" s="51"/>
      <c r="C149" s="51"/>
      <c r="D149" s="51"/>
      <c r="E149" s="51"/>
      <c r="F149" s="51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1"/>
    </row>
    <row r="150" spans="1:18" ht="15.75" customHeight="1" thickBot="1" x14ac:dyDescent="0.3">
      <c r="A150" s="51"/>
      <c r="B150" s="51"/>
      <c r="C150" s="51"/>
      <c r="D150" s="51"/>
      <c r="E150" s="51"/>
      <c r="F150" s="51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1"/>
    </row>
    <row r="151" spans="1:18" ht="15.75" customHeight="1" thickBot="1" x14ac:dyDescent="0.3">
      <c r="A151" s="51"/>
      <c r="B151" s="51"/>
      <c r="C151" s="51"/>
      <c r="D151" s="51"/>
      <c r="E151" s="51"/>
      <c r="F151" s="51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1"/>
    </row>
    <row r="152" spans="1:18" ht="15.75" customHeight="1" thickBot="1" x14ac:dyDescent="0.3">
      <c r="A152" s="51"/>
      <c r="B152" s="51"/>
      <c r="C152" s="51"/>
      <c r="D152" s="51"/>
      <c r="E152" s="51"/>
      <c r="F152" s="51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1"/>
    </row>
    <row r="153" spans="1:18" ht="15.75" customHeight="1" thickBot="1" x14ac:dyDescent="0.3">
      <c r="A153" s="51"/>
      <c r="B153" s="51"/>
      <c r="C153" s="51"/>
      <c r="D153" s="51"/>
      <c r="E153" s="51"/>
      <c r="F153" s="51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1"/>
    </row>
    <row r="154" spans="1:18" ht="15.75" customHeight="1" thickBot="1" x14ac:dyDescent="0.3">
      <c r="A154" s="51"/>
      <c r="B154" s="51"/>
      <c r="C154" s="51"/>
      <c r="D154" s="51"/>
      <c r="E154" s="51"/>
      <c r="F154" s="51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1"/>
    </row>
    <row r="155" spans="1:18" ht="15.75" customHeight="1" thickBot="1" x14ac:dyDescent="0.3">
      <c r="A155" s="51"/>
      <c r="B155" s="51"/>
      <c r="C155" s="51"/>
      <c r="D155" s="51"/>
      <c r="E155" s="51"/>
      <c r="F155" s="51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1"/>
    </row>
    <row r="156" spans="1:18" ht="15.75" customHeight="1" thickBot="1" x14ac:dyDescent="0.3">
      <c r="A156" s="51"/>
      <c r="B156" s="51"/>
      <c r="C156" s="51"/>
      <c r="D156" s="51"/>
      <c r="E156" s="51"/>
      <c r="F156" s="51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1"/>
    </row>
    <row r="157" spans="1:18" ht="15.75" customHeight="1" thickBot="1" x14ac:dyDescent="0.3">
      <c r="A157" s="51"/>
      <c r="B157" s="51"/>
      <c r="C157" s="51"/>
      <c r="D157" s="51"/>
      <c r="E157" s="51"/>
      <c r="F157" s="51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1"/>
    </row>
    <row r="158" spans="1:18" ht="15.75" customHeight="1" thickBot="1" x14ac:dyDescent="0.3">
      <c r="A158" s="51"/>
      <c r="B158" s="51"/>
      <c r="C158" s="51"/>
      <c r="D158" s="51"/>
      <c r="E158" s="51"/>
      <c r="F158" s="51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1"/>
    </row>
    <row r="159" spans="1:18" ht="15.75" customHeight="1" thickBot="1" x14ac:dyDescent="0.3">
      <c r="A159" s="51"/>
      <c r="B159" s="51"/>
      <c r="C159" s="51"/>
      <c r="D159" s="51"/>
      <c r="E159" s="51"/>
      <c r="F159" s="51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1"/>
    </row>
    <row r="160" spans="1:18" ht="15.75" customHeight="1" thickBot="1" x14ac:dyDescent="0.3">
      <c r="A160" s="51"/>
      <c r="B160" s="51"/>
      <c r="C160" s="51"/>
      <c r="D160" s="51"/>
      <c r="E160" s="51"/>
      <c r="F160" s="51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1"/>
    </row>
    <row r="161" spans="1:18" ht="15.75" customHeight="1" thickBot="1" x14ac:dyDescent="0.3">
      <c r="A161" s="51"/>
      <c r="B161" s="51"/>
      <c r="C161" s="51"/>
      <c r="D161" s="51"/>
      <c r="E161" s="51"/>
      <c r="F161" s="51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1"/>
    </row>
    <row r="162" spans="1:18" ht="15.75" customHeight="1" thickBot="1" x14ac:dyDescent="0.3">
      <c r="A162" s="51"/>
      <c r="B162" s="51"/>
      <c r="C162" s="51"/>
      <c r="D162" s="51"/>
      <c r="E162" s="51"/>
      <c r="F162" s="51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1"/>
    </row>
    <row r="163" spans="1:18" ht="15.75" customHeight="1" thickBot="1" x14ac:dyDescent="0.3">
      <c r="A163" s="51"/>
      <c r="B163" s="51"/>
      <c r="C163" s="51"/>
      <c r="D163" s="51"/>
      <c r="E163" s="51"/>
      <c r="F163" s="51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1"/>
    </row>
    <row r="164" spans="1:18" ht="15.75" customHeight="1" thickBot="1" x14ac:dyDescent="0.3">
      <c r="A164" s="51"/>
      <c r="B164" s="51"/>
      <c r="C164" s="51"/>
      <c r="D164" s="51"/>
      <c r="E164" s="51"/>
      <c r="F164" s="51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1"/>
    </row>
    <row r="165" spans="1:18" ht="15.75" customHeight="1" thickBot="1" x14ac:dyDescent="0.3">
      <c r="A165" s="51"/>
      <c r="B165" s="51"/>
      <c r="C165" s="51"/>
      <c r="D165" s="51"/>
      <c r="E165" s="51"/>
      <c r="F165" s="51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1"/>
    </row>
    <row r="166" spans="1:18" ht="15.75" customHeight="1" thickBot="1" x14ac:dyDescent="0.3">
      <c r="A166" s="51"/>
      <c r="B166" s="51"/>
      <c r="C166" s="51"/>
      <c r="D166" s="51"/>
      <c r="E166" s="51"/>
      <c r="F166" s="51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1"/>
    </row>
    <row r="167" spans="1:18" ht="15.75" customHeight="1" thickBot="1" x14ac:dyDescent="0.3">
      <c r="A167" s="51"/>
      <c r="B167" s="51"/>
      <c r="C167" s="51"/>
      <c r="D167" s="51"/>
      <c r="E167" s="51"/>
      <c r="F167" s="51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1"/>
    </row>
    <row r="168" spans="1:18" ht="15.75" customHeight="1" thickBot="1" x14ac:dyDescent="0.3">
      <c r="A168" s="51"/>
      <c r="B168" s="51"/>
      <c r="C168" s="51"/>
      <c r="D168" s="51"/>
      <c r="E168" s="51"/>
      <c r="F168" s="51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1"/>
    </row>
    <row r="169" spans="1:18" ht="15.75" customHeight="1" thickBot="1" x14ac:dyDescent="0.3">
      <c r="A169" s="51"/>
      <c r="B169" s="51"/>
      <c r="C169" s="51"/>
      <c r="D169" s="51"/>
      <c r="E169" s="51"/>
      <c r="F169" s="51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1"/>
    </row>
    <row r="170" spans="1:18" ht="15.75" customHeight="1" thickBot="1" x14ac:dyDescent="0.3">
      <c r="A170" s="51"/>
      <c r="B170" s="51"/>
      <c r="C170" s="51"/>
      <c r="D170" s="51"/>
      <c r="E170" s="51"/>
      <c r="F170" s="51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1"/>
    </row>
    <row r="171" spans="1:18" ht="15.75" customHeight="1" thickBot="1" x14ac:dyDescent="0.3">
      <c r="A171" s="51"/>
      <c r="B171" s="51"/>
      <c r="C171" s="51"/>
      <c r="D171" s="51"/>
      <c r="E171" s="51"/>
      <c r="F171" s="51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1"/>
    </row>
    <row r="172" spans="1:18" ht="15.75" customHeight="1" thickBot="1" x14ac:dyDescent="0.3">
      <c r="A172" s="51"/>
      <c r="B172" s="51"/>
      <c r="C172" s="51"/>
      <c r="D172" s="51"/>
      <c r="E172" s="51"/>
      <c r="F172" s="51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1"/>
    </row>
    <row r="173" spans="1:18" ht="15.75" customHeight="1" thickBot="1" x14ac:dyDescent="0.3">
      <c r="A173" s="51"/>
      <c r="B173" s="51"/>
      <c r="C173" s="51"/>
      <c r="D173" s="51"/>
      <c r="E173" s="51"/>
      <c r="F173" s="51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1"/>
    </row>
    <row r="174" spans="1:18" ht="15.75" customHeight="1" thickBot="1" x14ac:dyDescent="0.3">
      <c r="A174" s="51"/>
      <c r="B174" s="51"/>
      <c r="C174" s="51"/>
      <c r="D174" s="51"/>
      <c r="E174" s="51"/>
      <c r="F174" s="51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1"/>
    </row>
    <row r="175" spans="1:18" ht="15.75" customHeight="1" thickBot="1" x14ac:dyDescent="0.3">
      <c r="A175" s="51"/>
      <c r="B175" s="51"/>
      <c r="C175" s="51"/>
      <c r="D175" s="51"/>
      <c r="E175" s="51"/>
      <c r="F175" s="51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1"/>
    </row>
    <row r="176" spans="1:18" ht="15.75" customHeight="1" thickBot="1" x14ac:dyDescent="0.3">
      <c r="A176" s="51"/>
      <c r="B176" s="51"/>
      <c r="C176" s="51"/>
      <c r="D176" s="51"/>
      <c r="E176" s="51"/>
      <c r="F176" s="51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1"/>
    </row>
    <row r="177" spans="1:18" ht="15.75" customHeight="1" thickBot="1" x14ac:dyDescent="0.3">
      <c r="A177" s="51"/>
      <c r="B177" s="51"/>
      <c r="C177" s="51"/>
      <c r="D177" s="51"/>
      <c r="E177" s="51"/>
      <c r="F177" s="51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1"/>
    </row>
    <row r="178" spans="1:18" ht="15.75" customHeight="1" thickBot="1" x14ac:dyDescent="0.3">
      <c r="A178" s="51"/>
      <c r="B178" s="51"/>
      <c r="C178" s="51"/>
      <c r="D178" s="51"/>
      <c r="E178" s="51"/>
      <c r="F178" s="51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1"/>
    </row>
    <row r="179" spans="1:18" ht="15.75" customHeight="1" thickBot="1" x14ac:dyDescent="0.3">
      <c r="A179" s="51"/>
      <c r="B179" s="51"/>
      <c r="C179" s="51"/>
      <c r="D179" s="51"/>
      <c r="E179" s="51"/>
      <c r="F179" s="51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1"/>
    </row>
    <row r="180" spans="1:18" ht="15.75" customHeight="1" thickBot="1" x14ac:dyDescent="0.3">
      <c r="A180" s="51"/>
      <c r="B180" s="51"/>
      <c r="C180" s="51"/>
      <c r="D180" s="51"/>
      <c r="E180" s="51"/>
      <c r="F180" s="51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1"/>
    </row>
    <row r="181" spans="1:18" ht="15.75" customHeight="1" thickBot="1" x14ac:dyDescent="0.3">
      <c r="A181" s="51"/>
      <c r="B181" s="51"/>
      <c r="C181" s="51"/>
      <c r="D181" s="51"/>
      <c r="E181" s="51"/>
      <c r="F181" s="51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1"/>
    </row>
    <row r="182" spans="1:18" ht="15.75" customHeight="1" thickBot="1" x14ac:dyDescent="0.3">
      <c r="A182" s="51"/>
      <c r="B182" s="51"/>
      <c r="C182" s="51"/>
      <c r="D182" s="51"/>
      <c r="E182" s="51"/>
      <c r="F182" s="51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1"/>
    </row>
    <row r="183" spans="1:18" ht="15.75" customHeight="1" thickBot="1" x14ac:dyDescent="0.3">
      <c r="A183" s="51"/>
      <c r="B183" s="51"/>
      <c r="C183" s="51"/>
      <c r="D183" s="51"/>
      <c r="E183" s="51"/>
      <c r="F183" s="51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1"/>
    </row>
    <row r="184" spans="1:18" ht="15.75" customHeight="1" thickBot="1" x14ac:dyDescent="0.3">
      <c r="A184" s="51"/>
      <c r="B184" s="51"/>
      <c r="C184" s="51"/>
      <c r="D184" s="51"/>
      <c r="E184" s="51"/>
      <c r="F184" s="51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1"/>
    </row>
    <row r="185" spans="1:18" ht="15.75" customHeight="1" thickBot="1" x14ac:dyDescent="0.3">
      <c r="A185" s="51"/>
      <c r="B185" s="51"/>
      <c r="C185" s="51"/>
      <c r="D185" s="51"/>
      <c r="E185" s="51"/>
      <c r="F185" s="51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1"/>
    </row>
    <row r="186" spans="1:18" ht="15.75" customHeight="1" thickBot="1" x14ac:dyDescent="0.3">
      <c r="A186" s="51"/>
      <c r="B186" s="51"/>
      <c r="C186" s="51"/>
      <c r="D186" s="51"/>
      <c r="E186" s="51"/>
      <c r="F186" s="51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1"/>
    </row>
    <row r="187" spans="1:18" ht="15.75" customHeight="1" thickBot="1" x14ac:dyDescent="0.3">
      <c r="A187" s="51"/>
      <c r="B187" s="51"/>
      <c r="C187" s="51"/>
      <c r="D187" s="51"/>
      <c r="E187" s="51"/>
      <c r="F187" s="51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1"/>
    </row>
    <row r="188" spans="1:18" ht="15.75" customHeight="1" thickBot="1" x14ac:dyDescent="0.3">
      <c r="A188" s="51"/>
      <c r="B188" s="51"/>
      <c r="C188" s="51"/>
      <c r="D188" s="51"/>
      <c r="E188" s="51"/>
      <c r="F188" s="51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1"/>
    </row>
    <row r="189" spans="1:18" ht="15.75" customHeight="1" thickBot="1" x14ac:dyDescent="0.3">
      <c r="A189" s="51"/>
      <c r="B189" s="51"/>
      <c r="C189" s="51"/>
      <c r="D189" s="51"/>
      <c r="E189" s="51"/>
      <c r="F189" s="51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1"/>
    </row>
    <row r="190" spans="1:18" ht="15.75" customHeight="1" thickBot="1" x14ac:dyDescent="0.3">
      <c r="A190" s="51"/>
      <c r="B190" s="51"/>
      <c r="C190" s="51"/>
      <c r="D190" s="51"/>
      <c r="E190" s="51"/>
      <c r="F190" s="51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1"/>
    </row>
    <row r="191" spans="1:18" ht="15.75" customHeight="1" thickBot="1" x14ac:dyDescent="0.3">
      <c r="A191" s="51"/>
      <c r="B191" s="51"/>
      <c r="C191" s="51"/>
      <c r="D191" s="51"/>
      <c r="E191" s="51"/>
      <c r="F191" s="51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1"/>
    </row>
    <row r="192" spans="1:18" ht="15.75" customHeight="1" thickBot="1" x14ac:dyDescent="0.3">
      <c r="A192" s="51"/>
      <c r="B192" s="51"/>
      <c r="C192" s="51"/>
      <c r="D192" s="51"/>
      <c r="E192" s="51"/>
      <c r="F192" s="51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1"/>
    </row>
    <row r="193" spans="1:18" ht="15.75" customHeight="1" thickBot="1" x14ac:dyDescent="0.3">
      <c r="A193" s="51"/>
      <c r="B193" s="51"/>
      <c r="C193" s="51"/>
      <c r="D193" s="51"/>
      <c r="E193" s="51"/>
      <c r="F193" s="51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1"/>
    </row>
    <row r="194" spans="1:18" ht="15.75" customHeight="1" thickBot="1" x14ac:dyDescent="0.3">
      <c r="A194" s="51"/>
      <c r="B194" s="51"/>
      <c r="C194" s="51"/>
      <c r="D194" s="51"/>
      <c r="E194" s="51"/>
      <c r="F194" s="51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1"/>
    </row>
    <row r="195" spans="1:18" ht="15.75" customHeight="1" thickBot="1" x14ac:dyDescent="0.3">
      <c r="A195" s="51"/>
      <c r="B195" s="51"/>
      <c r="C195" s="51"/>
      <c r="D195" s="51"/>
      <c r="E195" s="51"/>
      <c r="F195" s="51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1"/>
    </row>
    <row r="196" spans="1:18" ht="15.75" customHeight="1" thickBot="1" x14ac:dyDescent="0.3">
      <c r="A196" s="51"/>
      <c r="B196" s="51"/>
      <c r="C196" s="51"/>
      <c r="D196" s="51"/>
      <c r="E196" s="51"/>
      <c r="F196" s="51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1"/>
    </row>
    <row r="197" spans="1:18" ht="15.75" customHeight="1" thickBot="1" x14ac:dyDescent="0.3">
      <c r="A197" s="51"/>
      <c r="B197" s="51"/>
      <c r="C197" s="51"/>
      <c r="D197" s="51"/>
      <c r="E197" s="51"/>
      <c r="F197" s="51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1"/>
    </row>
    <row r="198" spans="1:18" ht="15.75" customHeight="1" thickBot="1" x14ac:dyDescent="0.3">
      <c r="A198" s="51"/>
      <c r="B198" s="51"/>
      <c r="C198" s="51"/>
      <c r="D198" s="51"/>
      <c r="E198" s="51"/>
      <c r="F198" s="51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1"/>
    </row>
    <row r="199" spans="1:18" ht="15.75" customHeight="1" thickBot="1" x14ac:dyDescent="0.3">
      <c r="A199" s="51"/>
      <c r="B199" s="51"/>
      <c r="C199" s="51"/>
      <c r="D199" s="51"/>
      <c r="E199" s="51"/>
      <c r="F199" s="51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1"/>
    </row>
    <row r="200" spans="1:18" ht="15.75" customHeight="1" thickBot="1" x14ac:dyDescent="0.3">
      <c r="A200" s="51"/>
      <c r="B200" s="51"/>
      <c r="C200" s="51"/>
      <c r="D200" s="51"/>
      <c r="E200" s="51"/>
      <c r="F200" s="51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1"/>
    </row>
    <row r="201" spans="1:18" ht="15.75" customHeight="1" thickBot="1" x14ac:dyDescent="0.3">
      <c r="A201" s="51"/>
      <c r="B201" s="51"/>
      <c r="C201" s="51"/>
      <c r="D201" s="51"/>
      <c r="E201" s="51"/>
      <c r="F201" s="51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1"/>
    </row>
    <row r="202" spans="1:18" ht="15.75" customHeight="1" thickBot="1" x14ac:dyDescent="0.3">
      <c r="A202" s="51"/>
      <c r="B202" s="51"/>
      <c r="C202" s="51"/>
      <c r="D202" s="51"/>
      <c r="E202" s="51"/>
      <c r="F202" s="51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1"/>
    </row>
    <row r="203" spans="1:18" ht="15.75" customHeight="1" thickBot="1" x14ac:dyDescent="0.3">
      <c r="A203" s="51"/>
      <c r="B203" s="51"/>
      <c r="C203" s="51"/>
      <c r="D203" s="51"/>
      <c r="E203" s="51"/>
      <c r="F203" s="51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1"/>
    </row>
    <row r="204" spans="1:18" ht="15.75" customHeight="1" thickBot="1" x14ac:dyDescent="0.3">
      <c r="A204" s="51"/>
      <c r="B204" s="51"/>
      <c r="C204" s="51"/>
      <c r="D204" s="51"/>
      <c r="E204" s="51"/>
      <c r="F204" s="51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1"/>
    </row>
    <row r="205" spans="1:18" ht="15.75" customHeight="1" thickBot="1" x14ac:dyDescent="0.3">
      <c r="A205" s="51"/>
      <c r="B205" s="51"/>
      <c r="C205" s="51"/>
      <c r="D205" s="51"/>
      <c r="E205" s="51"/>
      <c r="F205" s="51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1"/>
    </row>
    <row r="206" spans="1:18" ht="15.75" customHeight="1" thickBot="1" x14ac:dyDescent="0.3">
      <c r="A206" s="51"/>
      <c r="B206" s="51"/>
      <c r="C206" s="51"/>
      <c r="D206" s="51"/>
      <c r="E206" s="51"/>
      <c r="F206" s="51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1"/>
    </row>
    <row r="207" spans="1:18" ht="15.75" customHeight="1" thickBot="1" x14ac:dyDescent="0.3">
      <c r="A207" s="51"/>
      <c r="B207" s="51"/>
      <c r="C207" s="51"/>
      <c r="D207" s="51"/>
      <c r="E207" s="51"/>
      <c r="F207" s="51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1"/>
    </row>
    <row r="208" spans="1:18" ht="15.75" customHeight="1" thickBot="1" x14ac:dyDescent="0.3">
      <c r="A208" s="51"/>
      <c r="B208" s="51"/>
      <c r="C208" s="51"/>
      <c r="D208" s="51"/>
      <c r="E208" s="51"/>
      <c r="F208" s="51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1"/>
    </row>
    <row r="209" spans="1:18" ht="15.75" customHeight="1" thickBot="1" x14ac:dyDescent="0.3">
      <c r="A209" s="51"/>
      <c r="B209" s="51"/>
      <c r="C209" s="51"/>
      <c r="D209" s="51"/>
      <c r="E209" s="51"/>
      <c r="F209" s="51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1"/>
    </row>
    <row r="210" spans="1:18" ht="15.75" customHeight="1" thickBot="1" x14ac:dyDescent="0.3">
      <c r="A210" s="51"/>
      <c r="B210" s="51"/>
      <c r="C210" s="51"/>
      <c r="D210" s="51"/>
      <c r="E210" s="51"/>
      <c r="F210" s="51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1"/>
    </row>
    <row r="211" spans="1:18" ht="15.75" customHeight="1" thickBot="1" x14ac:dyDescent="0.3">
      <c r="A211" s="51"/>
      <c r="B211" s="51"/>
      <c r="C211" s="51"/>
      <c r="D211" s="51"/>
      <c r="E211" s="51"/>
      <c r="F211" s="51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1"/>
    </row>
    <row r="212" spans="1:18" ht="15.75" customHeight="1" thickBot="1" x14ac:dyDescent="0.3">
      <c r="A212" s="51"/>
      <c r="B212" s="51"/>
      <c r="C212" s="51"/>
      <c r="D212" s="51"/>
      <c r="E212" s="51"/>
      <c r="F212" s="51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1"/>
    </row>
    <row r="213" spans="1:18" ht="15.75" customHeight="1" thickBot="1" x14ac:dyDescent="0.3">
      <c r="A213" s="51"/>
      <c r="B213" s="51"/>
      <c r="C213" s="51"/>
      <c r="D213" s="51"/>
      <c r="E213" s="51"/>
      <c r="F213" s="51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1"/>
    </row>
    <row r="214" spans="1:18" ht="15.75" customHeight="1" thickBot="1" x14ac:dyDescent="0.3">
      <c r="A214" s="51"/>
      <c r="B214" s="51"/>
      <c r="C214" s="51"/>
      <c r="D214" s="51"/>
      <c r="E214" s="51"/>
      <c r="F214" s="51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1"/>
    </row>
    <row r="215" spans="1:18" ht="15.75" customHeight="1" thickBot="1" x14ac:dyDescent="0.3">
      <c r="A215" s="51"/>
      <c r="B215" s="51"/>
      <c r="C215" s="51"/>
      <c r="D215" s="51"/>
      <c r="E215" s="51"/>
      <c r="F215" s="51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1"/>
    </row>
    <row r="216" spans="1:18" ht="15.75" customHeight="1" thickBot="1" x14ac:dyDescent="0.3">
      <c r="A216" s="51"/>
      <c r="B216" s="51"/>
      <c r="C216" s="51"/>
      <c r="D216" s="51"/>
      <c r="E216" s="51"/>
      <c r="F216" s="51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1"/>
    </row>
    <row r="217" spans="1:18" ht="15.75" customHeight="1" thickBot="1" x14ac:dyDescent="0.3">
      <c r="A217" s="51"/>
      <c r="B217" s="51"/>
      <c r="C217" s="51"/>
      <c r="D217" s="51"/>
      <c r="E217" s="51"/>
      <c r="F217" s="51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1"/>
    </row>
    <row r="218" spans="1:18" ht="15.75" customHeight="1" thickBot="1" x14ac:dyDescent="0.3">
      <c r="A218" s="51"/>
      <c r="B218" s="51"/>
      <c r="C218" s="51"/>
      <c r="D218" s="51"/>
      <c r="E218" s="51"/>
      <c r="F218" s="51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1"/>
    </row>
    <row r="219" spans="1:18" ht="15.75" customHeight="1" thickBot="1" x14ac:dyDescent="0.3">
      <c r="A219" s="51"/>
      <c r="B219" s="51"/>
      <c r="C219" s="51"/>
      <c r="D219" s="51"/>
      <c r="E219" s="51"/>
      <c r="F219" s="51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1"/>
    </row>
    <row r="220" spans="1:18" ht="15.75" customHeight="1" thickBot="1" x14ac:dyDescent="0.3">
      <c r="A220" s="51"/>
      <c r="B220" s="51"/>
      <c r="C220" s="51"/>
      <c r="D220" s="51"/>
      <c r="E220" s="51"/>
      <c r="F220" s="51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1"/>
    </row>
    <row r="221" spans="1:18" ht="15.75" customHeight="1" thickBot="1" x14ac:dyDescent="0.3">
      <c r="A221" s="51"/>
      <c r="B221" s="51"/>
      <c r="C221" s="51"/>
      <c r="D221" s="51"/>
      <c r="E221" s="51"/>
      <c r="F221" s="51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1"/>
    </row>
    <row r="222" spans="1:18" ht="15.75" customHeight="1" thickBot="1" x14ac:dyDescent="0.3">
      <c r="A222" s="51"/>
      <c r="B222" s="51"/>
      <c r="C222" s="51"/>
      <c r="D222" s="51"/>
      <c r="E222" s="51"/>
      <c r="F222" s="51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1"/>
    </row>
    <row r="223" spans="1:18" ht="15.75" customHeight="1" thickBot="1" x14ac:dyDescent="0.3">
      <c r="A223" s="51"/>
      <c r="B223" s="51"/>
      <c r="C223" s="51"/>
      <c r="D223" s="51"/>
      <c r="E223" s="51"/>
      <c r="F223" s="51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1"/>
    </row>
    <row r="224" spans="1:18" ht="15.75" customHeight="1" thickBot="1" x14ac:dyDescent="0.3">
      <c r="A224" s="51"/>
      <c r="B224" s="51"/>
      <c r="C224" s="51"/>
      <c r="D224" s="51"/>
      <c r="E224" s="51"/>
      <c r="F224" s="51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1"/>
    </row>
    <row r="225" spans="1:18" ht="15.75" customHeight="1" thickBot="1" x14ac:dyDescent="0.3">
      <c r="A225" s="51"/>
      <c r="B225" s="51"/>
      <c r="C225" s="51"/>
      <c r="D225" s="51"/>
      <c r="E225" s="51"/>
      <c r="F225" s="51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1"/>
    </row>
    <row r="226" spans="1:18" ht="15.75" customHeight="1" thickBot="1" x14ac:dyDescent="0.3">
      <c r="A226" s="51"/>
      <c r="B226" s="51"/>
      <c r="C226" s="51"/>
      <c r="D226" s="51"/>
      <c r="E226" s="51"/>
      <c r="F226" s="51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1"/>
    </row>
    <row r="227" spans="1:18" ht="15.75" customHeight="1" thickBot="1" x14ac:dyDescent="0.3">
      <c r="A227" s="51"/>
      <c r="B227" s="51"/>
      <c r="C227" s="51"/>
      <c r="D227" s="51"/>
      <c r="E227" s="51"/>
      <c r="F227" s="51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1"/>
    </row>
    <row r="228" spans="1:18" ht="15.75" customHeight="1" thickBot="1" x14ac:dyDescent="0.3">
      <c r="A228" s="51"/>
      <c r="B228" s="51"/>
      <c r="C228" s="51"/>
      <c r="D228" s="51"/>
      <c r="E228" s="51"/>
      <c r="F228" s="51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1"/>
    </row>
    <row r="229" spans="1:18" ht="15.75" customHeight="1" thickBot="1" x14ac:dyDescent="0.3">
      <c r="A229" s="51"/>
      <c r="B229" s="51"/>
      <c r="C229" s="51"/>
      <c r="D229" s="51"/>
      <c r="E229" s="51"/>
      <c r="F229" s="51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1"/>
    </row>
    <row r="230" spans="1:18" ht="15.75" customHeight="1" thickBot="1" x14ac:dyDescent="0.3">
      <c r="A230" s="51"/>
      <c r="B230" s="51"/>
      <c r="C230" s="51"/>
      <c r="D230" s="51"/>
      <c r="E230" s="51"/>
      <c r="F230" s="51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1"/>
    </row>
    <row r="231" spans="1:18" ht="15.75" customHeight="1" thickBot="1" x14ac:dyDescent="0.3">
      <c r="A231" s="51"/>
      <c r="B231" s="51"/>
      <c r="C231" s="51"/>
      <c r="D231" s="51"/>
      <c r="E231" s="51"/>
      <c r="F231" s="51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1"/>
    </row>
    <row r="232" spans="1:18" ht="15.75" customHeight="1" thickBot="1" x14ac:dyDescent="0.3">
      <c r="A232" s="51"/>
      <c r="B232" s="51"/>
      <c r="C232" s="51"/>
      <c r="D232" s="51"/>
      <c r="E232" s="51"/>
      <c r="F232" s="51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1"/>
    </row>
    <row r="233" spans="1:18" ht="15.75" customHeight="1" thickBot="1" x14ac:dyDescent="0.3">
      <c r="A233" s="51"/>
      <c r="B233" s="51"/>
      <c r="C233" s="51"/>
      <c r="D233" s="51"/>
      <c r="E233" s="51"/>
      <c r="F233" s="51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1"/>
    </row>
    <row r="234" spans="1:18" ht="15.75" customHeight="1" thickBot="1" x14ac:dyDescent="0.3">
      <c r="A234" s="51"/>
      <c r="B234" s="51"/>
      <c r="C234" s="51"/>
      <c r="D234" s="51"/>
      <c r="E234" s="51"/>
      <c r="F234" s="51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1"/>
    </row>
    <row r="235" spans="1:18" ht="15.75" customHeight="1" thickBot="1" x14ac:dyDescent="0.3">
      <c r="A235" s="51"/>
      <c r="B235" s="51"/>
      <c r="C235" s="51"/>
      <c r="D235" s="51"/>
      <c r="E235" s="51"/>
      <c r="F235" s="51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1"/>
    </row>
    <row r="236" spans="1:18" ht="15.75" customHeight="1" thickBot="1" x14ac:dyDescent="0.3">
      <c r="A236" s="51"/>
      <c r="B236" s="51"/>
      <c r="C236" s="51"/>
      <c r="D236" s="51"/>
      <c r="E236" s="51"/>
      <c r="F236" s="51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1"/>
    </row>
    <row r="237" spans="1:18" ht="15.75" customHeight="1" thickBot="1" x14ac:dyDescent="0.3">
      <c r="A237" s="51"/>
      <c r="B237" s="51"/>
      <c r="C237" s="51"/>
      <c r="D237" s="51"/>
      <c r="E237" s="51"/>
      <c r="F237" s="51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1"/>
    </row>
    <row r="238" spans="1:18" ht="15.75" customHeight="1" thickBot="1" x14ac:dyDescent="0.3">
      <c r="A238" s="51"/>
      <c r="B238" s="51"/>
      <c r="C238" s="51"/>
      <c r="D238" s="51"/>
      <c r="E238" s="51"/>
      <c r="F238" s="51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1"/>
    </row>
    <row r="239" spans="1:18" ht="15.75" customHeight="1" thickBot="1" x14ac:dyDescent="0.3">
      <c r="A239" s="51"/>
      <c r="B239" s="51"/>
      <c r="C239" s="51"/>
      <c r="D239" s="51"/>
      <c r="E239" s="51"/>
      <c r="F239" s="51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1"/>
    </row>
    <row r="240" spans="1:18" ht="15.75" customHeight="1" thickBot="1" x14ac:dyDescent="0.3">
      <c r="A240" s="51"/>
      <c r="B240" s="51"/>
      <c r="C240" s="51"/>
      <c r="D240" s="51"/>
      <c r="E240" s="51"/>
      <c r="F240" s="51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1"/>
    </row>
    <row r="241" spans="1:18" ht="15.75" customHeight="1" thickBot="1" x14ac:dyDescent="0.3">
      <c r="A241" s="51"/>
      <c r="B241" s="51"/>
      <c r="C241" s="51"/>
      <c r="D241" s="51"/>
      <c r="E241" s="51"/>
      <c r="F241" s="51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1"/>
    </row>
    <row r="242" spans="1:18" ht="15.75" customHeight="1" thickBot="1" x14ac:dyDescent="0.3">
      <c r="A242" s="51"/>
      <c r="B242" s="51"/>
      <c r="C242" s="51"/>
      <c r="D242" s="51"/>
      <c r="E242" s="51"/>
      <c r="F242" s="51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1"/>
    </row>
    <row r="243" spans="1:18" ht="15.75" customHeight="1" thickBot="1" x14ac:dyDescent="0.3">
      <c r="A243" s="51"/>
      <c r="B243" s="51"/>
      <c r="C243" s="51"/>
      <c r="D243" s="51"/>
      <c r="E243" s="51"/>
      <c r="F243" s="51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1"/>
    </row>
    <row r="244" spans="1:18" ht="15.75" customHeight="1" thickBot="1" x14ac:dyDescent="0.3">
      <c r="A244" s="51"/>
      <c r="B244" s="51"/>
      <c r="C244" s="51"/>
      <c r="D244" s="51"/>
      <c r="E244" s="51"/>
      <c r="F244" s="51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1"/>
    </row>
    <row r="245" spans="1:18" ht="15.75" customHeight="1" thickBot="1" x14ac:dyDescent="0.3">
      <c r="A245" s="51"/>
      <c r="B245" s="51"/>
      <c r="C245" s="51"/>
      <c r="D245" s="51"/>
      <c r="E245" s="51"/>
      <c r="F245" s="51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1"/>
    </row>
    <row r="246" spans="1:18" ht="15.75" customHeight="1" thickBot="1" x14ac:dyDescent="0.3">
      <c r="A246" s="51"/>
      <c r="B246" s="51"/>
      <c r="C246" s="51"/>
      <c r="D246" s="51"/>
      <c r="E246" s="51"/>
      <c r="F246" s="51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1"/>
    </row>
    <row r="247" spans="1:18" ht="15.75" customHeight="1" thickBot="1" x14ac:dyDescent="0.3">
      <c r="A247" s="51"/>
      <c r="B247" s="51"/>
      <c r="C247" s="51"/>
      <c r="D247" s="51"/>
      <c r="E247" s="51"/>
      <c r="F247" s="51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1"/>
    </row>
    <row r="248" spans="1:18" ht="15.75" customHeight="1" thickBot="1" x14ac:dyDescent="0.3">
      <c r="A248" s="51"/>
      <c r="B248" s="51"/>
      <c r="C248" s="51"/>
      <c r="D248" s="51"/>
      <c r="E248" s="51"/>
      <c r="F248" s="51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1"/>
    </row>
    <row r="249" spans="1:18" ht="15.75" customHeight="1" thickBot="1" x14ac:dyDescent="0.3">
      <c r="A249" s="51"/>
      <c r="B249" s="51"/>
      <c r="C249" s="51"/>
      <c r="D249" s="51"/>
      <c r="E249" s="51"/>
      <c r="F249" s="51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1"/>
    </row>
    <row r="250" spans="1:18" ht="15.75" customHeight="1" thickBot="1" x14ac:dyDescent="0.3">
      <c r="A250" s="51"/>
      <c r="B250" s="51"/>
      <c r="C250" s="51"/>
      <c r="D250" s="51"/>
      <c r="E250" s="51"/>
      <c r="F250" s="51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1"/>
    </row>
    <row r="251" spans="1:18" ht="15.75" customHeight="1" thickBot="1" x14ac:dyDescent="0.3">
      <c r="A251" s="51"/>
      <c r="B251" s="51"/>
      <c r="C251" s="51"/>
      <c r="D251" s="51"/>
      <c r="E251" s="51"/>
      <c r="F251" s="51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1"/>
    </row>
    <row r="252" spans="1:18" ht="15.75" customHeight="1" thickBot="1" x14ac:dyDescent="0.3">
      <c r="A252" s="51"/>
      <c r="B252" s="51"/>
      <c r="C252" s="51"/>
      <c r="D252" s="51"/>
      <c r="E252" s="51"/>
      <c r="F252" s="51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1"/>
    </row>
    <row r="253" spans="1:18" ht="15.75" customHeight="1" thickBot="1" x14ac:dyDescent="0.3">
      <c r="A253" s="51"/>
      <c r="B253" s="51"/>
      <c r="C253" s="51"/>
      <c r="D253" s="51"/>
      <c r="E253" s="51"/>
      <c r="F253" s="51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1"/>
    </row>
    <row r="254" spans="1:18" ht="15.75" customHeight="1" thickBot="1" x14ac:dyDescent="0.3">
      <c r="A254" s="51"/>
      <c r="B254" s="51"/>
      <c r="C254" s="51"/>
      <c r="D254" s="51"/>
      <c r="E254" s="51"/>
      <c r="F254" s="51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1"/>
    </row>
    <row r="255" spans="1:18" ht="15.75" customHeight="1" thickBot="1" x14ac:dyDescent="0.3">
      <c r="A255" s="51"/>
      <c r="B255" s="51"/>
      <c r="C255" s="51"/>
      <c r="D255" s="51"/>
      <c r="E255" s="51"/>
      <c r="F255" s="51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1"/>
    </row>
    <row r="256" spans="1:18" ht="15.75" customHeight="1" thickBot="1" x14ac:dyDescent="0.3">
      <c r="A256" s="51"/>
      <c r="B256" s="51"/>
      <c r="C256" s="51"/>
      <c r="D256" s="51"/>
      <c r="E256" s="51"/>
      <c r="F256" s="51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1"/>
    </row>
    <row r="257" spans="1:18" ht="15.75" customHeight="1" thickBot="1" x14ac:dyDescent="0.3">
      <c r="A257" s="51"/>
      <c r="B257" s="51"/>
      <c r="C257" s="51"/>
      <c r="D257" s="51"/>
      <c r="E257" s="51"/>
      <c r="F257" s="51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1"/>
    </row>
    <row r="258" spans="1:18" ht="15.75" customHeight="1" thickBot="1" x14ac:dyDescent="0.3">
      <c r="A258" s="51"/>
      <c r="B258" s="51"/>
      <c r="C258" s="51"/>
      <c r="D258" s="51"/>
      <c r="E258" s="51"/>
      <c r="F258" s="51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1"/>
    </row>
    <row r="259" spans="1:18" ht="15.75" customHeight="1" thickBot="1" x14ac:dyDescent="0.3">
      <c r="A259" s="51"/>
      <c r="B259" s="51"/>
      <c r="C259" s="51"/>
      <c r="D259" s="51"/>
      <c r="E259" s="51"/>
      <c r="F259" s="51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1"/>
    </row>
    <row r="260" spans="1:18" ht="15.75" customHeight="1" thickBot="1" x14ac:dyDescent="0.3">
      <c r="A260" s="51"/>
      <c r="B260" s="51"/>
      <c r="C260" s="51"/>
      <c r="D260" s="51"/>
      <c r="E260" s="51"/>
      <c r="F260" s="51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1"/>
    </row>
    <row r="261" spans="1:18" ht="15.75" customHeight="1" thickBot="1" x14ac:dyDescent="0.3">
      <c r="A261" s="51"/>
      <c r="B261" s="51"/>
      <c r="C261" s="51"/>
      <c r="D261" s="51"/>
      <c r="E261" s="51"/>
      <c r="F261" s="51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1"/>
    </row>
    <row r="262" spans="1:18" ht="15.75" customHeight="1" thickBot="1" x14ac:dyDescent="0.3">
      <c r="A262" s="51"/>
      <c r="B262" s="51"/>
      <c r="C262" s="51"/>
      <c r="D262" s="51"/>
      <c r="E262" s="51"/>
      <c r="F262" s="51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1"/>
    </row>
    <row r="263" spans="1:18" ht="15.75" customHeight="1" thickBot="1" x14ac:dyDescent="0.3">
      <c r="A263" s="51"/>
      <c r="B263" s="51"/>
      <c r="C263" s="51"/>
      <c r="D263" s="51"/>
      <c r="E263" s="51"/>
      <c r="F263" s="51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1"/>
    </row>
    <row r="264" spans="1:18" ht="15.75" customHeight="1" thickBot="1" x14ac:dyDescent="0.3">
      <c r="A264" s="51"/>
      <c r="B264" s="51"/>
      <c r="C264" s="51"/>
      <c r="D264" s="51"/>
      <c r="E264" s="51"/>
      <c r="F264" s="51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1"/>
    </row>
    <row r="265" spans="1:18" ht="15.75" customHeight="1" thickBot="1" x14ac:dyDescent="0.3">
      <c r="A265" s="51"/>
      <c r="B265" s="51"/>
      <c r="C265" s="51"/>
      <c r="D265" s="51"/>
      <c r="E265" s="51"/>
      <c r="F265" s="51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1"/>
    </row>
    <row r="266" spans="1:18" ht="15.75" customHeight="1" thickBot="1" x14ac:dyDescent="0.3">
      <c r="A266" s="51"/>
      <c r="B266" s="51"/>
      <c r="C266" s="51"/>
      <c r="D266" s="51"/>
      <c r="E266" s="51"/>
      <c r="F266" s="51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1"/>
    </row>
    <row r="267" spans="1:18" ht="15.75" customHeight="1" thickBot="1" x14ac:dyDescent="0.3">
      <c r="A267" s="51"/>
      <c r="B267" s="51"/>
      <c r="C267" s="51"/>
      <c r="D267" s="51"/>
      <c r="E267" s="51"/>
      <c r="F267" s="51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1"/>
    </row>
    <row r="268" spans="1:18" ht="15.75" customHeight="1" thickBot="1" x14ac:dyDescent="0.3">
      <c r="A268" s="51"/>
      <c r="B268" s="51"/>
      <c r="C268" s="51"/>
      <c r="D268" s="51"/>
      <c r="E268" s="51"/>
      <c r="F268" s="51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1"/>
    </row>
    <row r="269" spans="1:18" ht="15.75" customHeight="1" thickBot="1" x14ac:dyDescent="0.3">
      <c r="A269" s="51"/>
      <c r="B269" s="51"/>
      <c r="C269" s="51"/>
      <c r="D269" s="51"/>
      <c r="E269" s="51"/>
      <c r="F269" s="51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1"/>
    </row>
    <row r="270" spans="1:18" ht="15.75" customHeight="1" thickBot="1" x14ac:dyDescent="0.3">
      <c r="A270" s="51"/>
      <c r="B270" s="51"/>
      <c r="C270" s="51"/>
      <c r="D270" s="51"/>
      <c r="E270" s="51"/>
      <c r="F270" s="51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1"/>
    </row>
    <row r="271" spans="1:18" ht="15.75" customHeight="1" thickBot="1" x14ac:dyDescent="0.3">
      <c r="A271" s="51"/>
      <c r="B271" s="51"/>
      <c r="C271" s="51"/>
      <c r="D271" s="51"/>
      <c r="E271" s="51"/>
      <c r="F271" s="51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1"/>
    </row>
    <row r="272" spans="1:18" ht="15.75" customHeight="1" thickBot="1" x14ac:dyDescent="0.3">
      <c r="A272" s="51"/>
      <c r="B272" s="51"/>
      <c r="C272" s="51"/>
      <c r="D272" s="51"/>
      <c r="E272" s="51"/>
      <c r="F272" s="51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1"/>
    </row>
    <row r="273" spans="1:18" ht="15.75" customHeight="1" thickBot="1" x14ac:dyDescent="0.3">
      <c r="A273" s="51"/>
      <c r="B273" s="51"/>
      <c r="C273" s="51"/>
      <c r="D273" s="51"/>
      <c r="E273" s="51"/>
      <c r="F273" s="51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1"/>
    </row>
    <row r="274" spans="1:18" ht="15.75" customHeight="1" thickBot="1" x14ac:dyDescent="0.3">
      <c r="A274" s="51"/>
      <c r="B274" s="51"/>
      <c r="C274" s="51"/>
      <c r="D274" s="51"/>
      <c r="E274" s="51"/>
      <c r="F274" s="51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1"/>
    </row>
    <row r="275" spans="1:18" ht="15.75" customHeight="1" thickBot="1" x14ac:dyDescent="0.3">
      <c r="A275" s="51"/>
      <c r="B275" s="51"/>
      <c r="C275" s="51"/>
      <c r="D275" s="51"/>
      <c r="E275" s="51"/>
      <c r="F275" s="51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1"/>
    </row>
    <row r="276" spans="1:18" ht="15.75" customHeight="1" thickBot="1" x14ac:dyDescent="0.3">
      <c r="A276" s="51"/>
      <c r="B276" s="51"/>
      <c r="C276" s="51"/>
      <c r="D276" s="51"/>
      <c r="E276" s="51"/>
      <c r="F276" s="51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1"/>
    </row>
    <row r="277" spans="1:18" ht="15.75" customHeight="1" thickBot="1" x14ac:dyDescent="0.3">
      <c r="A277" s="51"/>
      <c r="B277" s="51"/>
      <c r="C277" s="51"/>
      <c r="D277" s="51"/>
      <c r="E277" s="51"/>
      <c r="F277" s="51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1"/>
    </row>
    <row r="278" spans="1:18" ht="15.75" customHeight="1" thickBot="1" x14ac:dyDescent="0.3">
      <c r="A278" s="51"/>
      <c r="B278" s="51"/>
      <c r="C278" s="51"/>
      <c r="D278" s="51"/>
      <c r="E278" s="51"/>
      <c r="F278" s="51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1"/>
    </row>
    <row r="279" spans="1:18" ht="15.75" customHeight="1" thickBot="1" x14ac:dyDescent="0.3">
      <c r="A279" s="51"/>
      <c r="B279" s="51"/>
      <c r="C279" s="51"/>
      <c r="D279" s="51"/>
      <c r="E279" s="51"/>
      <c r="F279" s="51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1"/>
    </row>
    <row r="280" spans="1:18" ht="15.75" customHeight="1" thickBot="1" x14ac:dyDescent="0.3">
      <c r="A280" s="51"/>
      <c r="B280" s="51"/>
      <c r="C280" s="51"/>
      <c r="D280" s="51"/>
      <c r="E280" s="51"/>
      <c r="F280" s="51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1"/>
    </row>
    <row r="281" spans="1:18" ht="15.75" customHeight="1" thickBot="1" x14ac:dyDescent="0.3">
      <c r="A281" s="51"/>
      <c r="B281" s="51"/>
      <c r="C281" s="51"/>
      <c r="D281" s="51"/>
      <c r="E281" s="51"/>
      <c r="F281" s="51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1"/>
    </row>
    <row r="282" spans="1:18" ht="15.75" customHeight="1" thickBot="1" x14ac:dyDescent="0.3">
      <c r="A282" s="51"/>
      <c r="B282" s="51"/>
      <c r="C282" s="51"/>
      <c r="D282" s="51"/>
      <c r="E282" s="51"/>
      <c r="F282" s="51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1"/>
    </row>
    <row r="283" spans="1:18" ht="15.75" customHeight="1" thickBot="1" x14ac:dyDescent="0.3">
      <c r="A283" s="51"/>
      <c r="B283" s="51"/>
      <c r="C283" s="51"/>
      <c r="D283" s="51"/>
      <c r="E283" s="51"/>
      <c r="F283" s="51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1"/>
    </row>
    <row r="284" spans="1:18" ht="15.75" customHeight="1" thickBot="1" x14ac:dyDescent="0.3">
      <c r="A284" s="51"/>
      <c r="B284" s="51"/>
      <c r="C284" s="51"/>
      <c r="D284" s="51"/>
      <c r="E284" s="51"/>
      <c r="F284" s="51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1"/>
    </row>
    <row r="285" spans="1:18" ht="15.75" customHeight="1" thickBot="1" x14ac:dyDescent="0.3">
      <c r="A285" s="51"/>
      <c r="B285" s="51"/>
      <c r="C285" s="51"/>
      <c r="D285" s="51"/>
      <c r="E285" s="51"/>
      <c r="F285" s="51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1"/>
    </row>
    <row r="286" spans="1:18" ht="15.75" customHeight="1" thickBot="1" x14ac:dyDescent="0.3">
      <c r="A286" s="51"/>
      <c r="B286" s="51"/>
      <c r="C286" s="51"/>
      <c r="D286" s="51"/>
      <c r="E286" s="51"/>
      <c r="F286" s="51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1"/>
    </row>
    <row r="287" spans="1:18" ht="15.75" customHeight="1" thickBot="1" x14ac:dyDescent="0.3">
      <c r="A287" s="51"/>
      <c r="B287" s="51"/>
      <c r="C287" s="51"/>
      <c r="D287" s="51"/>
      <c r="E287" s="51"/>
      <c r="F287" s="51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1"/>
    </row>
    <row r="288" spans="1:18" ht="15.75" customHeight="1" thickBot="1" x14ac:dyDescent="0.3">
      <c r="A288" s="51"/>
      <c r="B288" s="51"/>
      <c r="C288" s="51"/>
      <c r="D288" s="51"/>
      <c r="E288" s="51"/>
      <c r="F288" s="51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1"/>
    </row>
    <row r="289" spans="1:18" ht="15.75" customHeight="1" thickBot="1" x14ac:dyDescent="0.3">
      <c r="A289" s="51"/>
      <c r="B289" s="51"/>
      <c r="C289" s="51"/>
      <c r="D289" s="51"/>
      <c r="E289" s="51"/>
      <c r="F289" s="51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1"/>
    </row>
    <row r="290" spans="1:18" ht="15.75" customHeight="1" thickBot="1" x14ac:dyDescent="0.3">
      <c r="A290" s="51"/>
      <c r="B290" s="51"/>
      <c r="C290" s="51"/>
      <c r="D290" s="51"/>
      <c r="E290" s="51"/>
      <c r="F290" s="51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1"/>
    </row>
    <row r="291" spans="1:18" ht="15.75" customHeight="1" thickBot="1" x14ac:dyDescent="0.3">
      <c r="A291" s="51"/>
      <c r="B291" s="51"/>
      <c r="C291" s="51"/>
      <c r="D291" s="51"/>
      <c r="E291" s="51"/>
      <c r="F291" s="51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1"/>
    </row>
    <row r="292" spans="1:18" ht="15.75" customHeight="1" thickBot="1" x14ac:dyDescent="0.3">
      <c r="A292" s="51"/>
      <c r="B292" s="51"/>
      <c r="C292" s="51"/>
      <c r="D292" s="51"/>
      <c r="E292" s="51"/>
      <c r="F292" s="51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1"/>
    </row>
    <row r="293" spans="1:18" ht="15.75" customHeight="1" thickBot="1" x14ac:dyDescent="0.3">
      <c r="A293" s="51"/>
      <c r="B293" s="51"/>
      <c r="C293" s="51"/>
      <c r="D293" s="51"/>
      <c r="E293" s="51"/>
      <c r="F293" s="51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1"/>
    </row>
    <row r="294" spans="1:18" ht="15.75" customHeight="1" thickBot="1" x14ac:dyDescent="0.3">
      <c r="A294" s="51"/>
      <c r="B294" s="51"/>
      <c r="C294" s="51"/>
      <c r="D294" s="51"/>
      <c r="E294" s="51"/>
      <c r="F294" s="51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1"/>
    </row>
    <row r="295" spans="1:18" ht="15.75" customHeight="1" thickBot="1" x14ac:dyDescent="0.3">
      <c r="A295" s="51"/>
      <c r="B295" s="51"/>
      <c r="C295" s="51"/>
      <c r="D295" s="51"/>
      <c r="E295" s="51"/>
      <c r="F295" s="51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1"/>
    </row>
    <row r="296" spans="1:18" ht="15.75" customHeight="1" thickBot="1" x14ac:dyDescent="0.3">
      <c r="A296" s="51"/>
      <c r="B296" s="51"/>
      <c r="C296" s="51"/>
      <c r="D296" s="51"/>
      <c r="E296" s="51"/>
      <c r="F296" s="51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1"/>
    </row>
    <row r="297" spans="1:18" ht="15.75" customHeight="1" thickBot="1" x14ac:dyDescent="0.3">
      <c r="A297" s="51"/>
      <c r="B297" s="51"/>
      <c r="C297" s="51"/>
      <c r="D297" s="51"/>
      <c r="E297" s="51"/>
      <c r="F297" s="51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1"/>
    </row>
    <row r="298" spans="1:18" ht="15.75" customHeight="1" thickBot="1" x14ac:dyDescent="0.3">
      <c r="A298" s="51"/>
      <c r="B298" s="51"/>
      <c r="C298" s="51"/>
      <c r="D298" s="51"/>
      <c r="E298" s="51"/>
      <c r="F298" s="51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1"/>
    </row>
    <row r="299" spans="1:18" ht="15.75" customHeight="1" thickBot="1" x14ac:dyDescent="0.3">
      <c r="A299" s="51"/>
      <c r="B299" s="51"/>
      <c r="C299" s="51"/>
      <c r="D299" s="51"/>
      <c r="E299" s="51"/>
      <c r="F299" s="51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1"/>
    </row>
    <row r="300" spans="1:18" ht="15.75" customHeight="1" thickBot="1" x14ac:dyDescent="0.3">
      <c r="A300" s="51"/>
      <c r="B300" s="51"/>
      <c r="C300" s="51"/>
      <c r="D300" s="51"/>
      <c r="E300" s="51"/>
      <c r="F300" s="51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1"/>
    </row>
    <row r="301" spans="1:18" ht="15.75" customHeight="1" thickBot="1" x14ac:dyDescent="0.3">
      <c r="A301" s="51"/>
      <c r="B301" s="51"/>
      <c r="C301" s="51"/>
      <c r="D301" s="51"/>
      <c r="E301" s="51"/>
      <c r="F301" s="51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1"/>
    </row>
    <row r="302" spans="1:18" ht="15.75" customHeight="1" thickBot="1" x14ac:dyDescent="0.3">
      <c r="A302" s="51"/>
      <c r="B302" s="51"/>
      <c r="C302" s="51"/>
      <c r="D302" s="51"/>
      <c r="E302" s="51"/>
      <c r="F302" s="51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1"/>
    </row>
    <row r="303" spans="1:18" ht="15.75" customHeight="1" x14ac:dyDescent="0.25"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</row>
    <row r="304" spans="1:18" ht="15.75" customHeight="1" x14ac:dyDescent="0.25"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</row>
    <row r="305" spans="7:17" ht="15.75" customHeight="1" x14ac:dyDescent="0.25"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</row>
    <row r="306" spans="7:17" ht="15.75" customHeight="1" x14ac:dyDescent="0.25"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</row>
    <row r="307" spans="7:17" ht="15.75" customHeight="1" x14ac:dyDescent="0.25"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</row>
    <row r="308" spans="7:17" ht="15.75" customHeight="1" x14ac:dyDescent="0.25"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</row>
    <row r="309" spans="7:17" ht="15.75" customHeight="1" x14ac:dyDescent="0.25"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</row>
    <row r="310" spans="7:17" ht="15.75" customHeight="1" x14ac:dyDescent="0.25"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</row>
    <row r="311" spans="7:17" ht="15.75" customHeight="1" x14ac:dyDescent="0.25"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</row>
    <row r="312" spans="7:17" ht="15.75" customHeight="1" x14ac:dyDescent="0.25"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</row>
    <row r="313" spans="7:17" ht="15.75" customHeight="1" x14ac:dyDescent="0.25"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</row>
    <row r="314" spans="7:17" ht="15.75" customHeight="1" x14ac:dyDescent="0.25"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</row>
    <row r="315" spans="7:17" ht="15.75" customHeight="1" x14ac:dyDescent="0.25"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</row>
    <row r="316" spans="7:17" ht="15.75" customHeight="1" x14ac:dyDescent="0.25"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</row>
    <row r="317" spans="7:17" ht="15.75" customHeight="1" x14ac:dyDescent="0.25"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</row>
    <row r="318" spans="7:17" ht="15.75" customHeight="1" x14ac:dyDescent="0.25"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</row>
    <row r="319" spans="7:17" ht="15.75" customHeight="1" x14ac:dyDescent="0.25"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</row>
    <row r="320" spans="7:17" ht="15.75" customHeight="1" x14ac:dyDescent="0.25"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</row>
    <row r="321" spans="7:17" ht="15.75" customHeight="1" x14ac:dyDescent="0.25"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</row>
    <row r="322" spans="7:17" ht="15.75" customHeight="1" x14ac:dyDescent="0.25"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</row>
    <row r="323" spans="7:17" ht="15.75" customHeight="1" x14ac:dyDescent="0.25"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</row>
    <row r="324" spans="7:17" ht="15.75" customHeight="1" x14ac:dyDescent="0.25"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</row>
    <row r="325" spans="7:17" ht="15.75" customHeight="1" x14ac:dyDescent="0.25"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</row>
    <row r="326" spans="7:17" ht="15.75" customHeight="1" x14ac:dyDescent="0.25"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</row>
    <row r="327" spans="7:17" ht="15.75" customHeight="1" x14ac:dyDescent="0.25"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</row>
    <row r="328" spans="7:17" ht="15.75" customHeight="1" x14ac:dyDescent="0.25"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</row>
    <row r="329" spans="7:17" ht="15.75" customHeight="1" x14ac:dyDescent="0.25"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</row>
    <row r="330" spans="7:17" ht="15.75" customHeight="1" x14ac:dyDescent="0.25"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</row>
    <row r="331" spans="7:17" ht="15.75" customHeight="1" x14ac:dyDescent="0.25"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</row>
    <row r="332" spans="7:17" ht="15.75" customHeight="1" x14ac:dyDescent="0.25"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</row>
    <row r="333" spans="7:17" ht="15.75" customHeight="1" x14ac:dyDescent="0.25"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</row>
    <row r="334" spans="7:17" ht="15.75" customHeight="1" x14ac:dyDescent="0.25"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</row>
    <row r="335" spans="7:17" ht="15.75" customHeight="1" x14ac:dyDescent="0.25"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</row>
    <row r="336" spans="7:17" ht="15.75" customHeight="1" x14ac:dyDescent="0.25"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</row>
    <row r="337" spans="7:17" ht="15.75" customHeight="1" x14ac:dyDescent="0.25"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</row>
    <row r="338" spans="7:17" ht="15.75" customHeight="1" x14ac:dyDescent="0.25"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</row>
    <row r="339" spans="7:17" ht="15.75" customHeight="1" x14ac:dyDescent="0.25"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</row>
    <row r="340" spans="7:17" ht="15.75" customHeight="1" x14ac:dyDescent="0.25"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</row>
    <row r="341" spans="7:17" ht="15.75" customHeight="1" x14ac:dyDescent="0.25"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</row>
    <row r="342" spans="7:17" ht="15.75" customHeight="1" x14ac:dyDescent="0.25"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</row>
    <row r="343" spans="7:17" ht="15.75" customHeight="1" x14ac:dyDescent="0.25"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</row>
    <row r="344" spans="7:17" ht="15.75" customHeight="1" x14ac:dyDescent="0.25"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</row>
    <row r="345" spans="7:17" ht="15.75" customHeight="1" x14ac:dyDescent="0.25"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</row>
    <row r="346" spans="7:17" ht="15.75" customHeight="1" x14ac:dyDescent="0.25"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</row>
    <row r="347" spans="7:17" ht="15.75" customHeight="1" x14ac:dyDescent="0.25"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</row>
    <row r="348" spans="7:17" ht="15.75" customHeight="1" x14ac:dyDescent="0.25"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</row>
    <row r="349" spans="7:17" ht="15.75" customHeight="1" x14ac:dyDescent="0.25"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</row>
    <row r="350" spans="7:17" ht="15.75" customHeight="1" x14ac:dyDescent="0.25"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</row>
    <row r="351" spans="7:17" ht="15.75" customHeight="1" x14ac:dyDescent="0.25"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</row>
    <row r="352" spans="7:17" ht="15.75" customHeight="1" x14ac:dyDescent="0.25"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</row>
    <row r="353" spans="7:17" ht="15.75" customHeight="1" x14ac:dyDescent="0.25"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</row>
    <row r="354" spans="7:17" ht="15.75" customHeight="1" x14ac:dyDescent="0.25"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</row>
    <row r="355" spans="7:17" ht="15.75" customHeight="1" x14ac:dyDescent="0.25"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</row>
    <row r="356" spans="7:17" ht="15.75" customHeight="1" x14ac:dyDescent="0.25"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</row>
    <row r="357" spans="7:17" ht="15.75" customHeight="1" x14ac:dyDescent="0.25"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</row>
    <row r="358" spans="7:17" ht="15.75" customHeight="1" x14ac:dyDescent="0.25"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</row>
    <row r="359" spans="7:17" ht="15.75" customHeight="1" x14ac:dyDescent="0.25"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</row>
    <row r="360" spans="7:17" ht="15.75" customHeight="1" x14ac:dyDescent="0.25"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</row>
    <row r="361" spans="7:17" ht="15.75" customHeight="1" x14ac:dyDescent="0.25"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</row>
    <row r="362" spans="7:17" ht="15.75" customHeight="1" x14ac:dyDescent="0.25"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</row>
    <row r="363" spans="7:17" ht="15.75" customHeight="1" x14ac:dyDescent="0.25"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</row>
    <row r="364" spans="7:17" ht="15.75" customHeight="1" x14ac:dyDescent="0.25"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</row>
    <row r="365" spans="7:17" ht="15.75" customHeight="1" x14ac:dyDescent="0.25"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</row>
    <row r="366" spans="7:17" ht="15.75" customHeight="1" x14ac:dyDescent="0.25"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</row>
    <row r="367" spans="7:17" ht="15.75" customHeight="1" x14ac:dyDescent="0.25"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</row>
    <row r="368" spans="7:17" ht="15.75" customHeight="1" x14ac:dyDescent="0.25"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</row>
    <row r="369" spans="7:17" ht="15.75" customHeight="1" x14ac:dyDescent="0.25"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</row>
    <row r="370" spans="7:17" ht="15.75" customHeight="1" x14ac:dyDescent="0.25"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</row>
    <row r="371" spans="7:17" ht="15.75" customHeight="1" x14ac:dyDescent="0.25"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</row>
    <row r="372" spans="7:17" ht="15.75" customHeight="1" x14ac:dyDescent="0.25"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</row>
    <row r="373" spans="7:17" ht="15.75" customHeight="1" x14ac:dyDescent="0.25"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</row>
    <row r="374" spans="7:17" ht="15.75" customHeight="1" x14ac:dyDescent="0.25"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</row>
    <row r="375" spans="7:17" ht="15.75" customHeight="1" x14ac:dyDescent="0.25"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</row>
    <row r="376" spans="7:17" ht="15.75" customHeight="1" x14ac:dyDescent="0.25"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</row>
    <row r="377" spans="7:17" ht="15.75" customHeight="1" x14ac:dyDescent="0.25"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</row>
    <row r="378" spans="7:17" ht="15.75" customHeight="1" x14ac:dyDescent="0.25"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</row>
    <row r="379" spans="7:17" ht="15.75" customHeight="1" x14ac:dyDescent="0.25"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</row>
    <row r="380" spans="7:17" ht="15.75" customHeight="1" x14ac:dyDescent="0.25"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</row>
    <row r="381" spans="7:17" ht="15.75" customHeight="1" x14ac:dyDescent="0.25"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</row>
    <row r="382" spans="7:17" ht="15.75" customHeight="1" x14ac:dyDescent="0.25"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</row>
    <row r="383" spans="7:17" ht="15.75" customHeight="1" x14ac:dyDescent="0.25"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</row>
    <row r="384" spans="7:17" ht="15.75" customHeight="1" x14ac:dyDescent="0.25"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</row>
    <row r="385" spans="7:17" ht="15.75" customHeight="1" x14ac:dyDescent="0.25"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</row>
    <row r="386" spans="7:17" ht="15.75" customHeight="1" x14ac:dyDescent="0.25"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</row>
    <row r="387" spans="7:17" ht="15.75" customHeight="1" x14ac:dyDescent="0.25"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</row>
    <row r="388" spans="7:17" ht="15.75" customHeight="1" x14ac:dyDescent="0.25"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</row>
    <row r="389" spans="7:17" ht="15.75" customHeight="1" x14ac:dyDescent="0.25"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</row>
    <row r="390" spans="7:17" ht="15.75" customHeight="1" x14ac:dyDescent="0.25"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</row>
    <row r="391" spans="7:17" ht="15.75" customHeight="1" x14ac:dyDescent="0.25"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</row>
    <row r="392" spans="7:17" ht="15.75" customHeight="1" x14ac:dyDescent="0.25"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</row>
    <row r="393" spans="7:17" ht="15.75" customHeight="1" x14ac:dyDescent="0.25"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</row>
    <row r="394" spans="7:17" ht="15.75" customHeight="1" x14ac:dyDescent="0.25"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</row>
    <row r="395" spans="7:17" ht="15.75" customHeight="1" x14ac:dyDescent="0.25"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</row>
    <row r="396" spans="7:17" ht="15.75" customHeight="1" x14ac:dyDescent="0.25"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</row>
    <row r="397" spans="7:17" ht="15.75" customHeight="1" x14ac:dyDescent="0.25"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</row>
    <row r="398" spans="7:17" ht="15.75" customHeight="1" x14ac:dyDescent="0.25"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</row>
    <row r="399" spans="7:17" ht="15.75" customHeight="1" x14ac:dyDescent="0.25"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</row>
    <row r="400" spans="7:17" ht="15.75" customHeight="1" x14ac:dyDescent="0.25"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</row>
    <row r="401" spans="7:17" ht="15.75" customHeight="1" x14ac:dyDescent="0.25"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</row>
    <row r="402" spans="7:17" ht="15.75" customHeight="1" x14ac:dyDescent="0.25"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</row>
    <row r="403" spans="7:17" ht="15.75" customHeight="1" x14ac:dyDescent="0.25"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</row>
    <row r="404" spans="7:17" ht="15.75" customHeight="1" x14ac:dyDescent="0.25"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</row>
    <row r="405" spans="7:17" ht="15.75" customHeight="1" x14ac:dyDescent="0.25"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</row>
    <row r="406" spans="7:17" ht="15.75" customHeight="1" x14ac:dyDescent="0.25"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</row>
    <row r="407" spans="7:17" ht="15.75" customHeight="1" x14ac:dyDescent="0.25"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</row>
    <row r="408" spans="7:17" ht="15.75" customHeight="1" x14ac:dyDescent="0.25"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</row>
    <row r="409" spans="7:17" ht="15.75" customHeight="1" x14ac:dyDescent="0.25"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</row>
    <row r="410" spans="7:17" ht="15.75" customHeight="1" x14ac:dyDescent="0.25"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</row>
    <row r="411" spans="7:17" ht="15.75" customHeight="1" x14ac:dyDescent="0.25"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</row>
    <row r="412" spans="7:17" ht="15.75" customHeight="1" x14ac:dyDescent="0.25"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</row>
    <row r="413" spans="7:17" ht="15.75" customHeight="1" x14ac:dyDescent="0.25"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</row>
    <row r="414" spans="7:17" ht="15.75" customHeight="1" x14ac:dyDescent="0.25"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</row>
    <row r="415" spans="7:17" ht="15.75" customHeight="1" x14ac:dyDescent="0.25"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</row>
    <row r="416" spans="7:17" ht="15.75" customHeight="1" x14ac:dyDescent="0.25"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</row>
    <row r="417" spans="7:17" ht="15.75" customHeight="1" x14ac:dyDescent="0.25"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</row>
    <row r="418" spans="7:17" ht="15.75" customHeight="1" x14ac:dyDescent="0.25"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</row>
    <row r="419" spans="7:17" ht="15.75" customHeight="1" x14ac:dyDescent="0.25"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</row>
    <row r="420" spans="7:17" ht="15.75" customHeight="1" x14ac:dyDescent="0.25"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</row>
    <row r="421" spans="7:17" ht="15.75" customHeight="1" x14ac:dyDescent="0.25"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</row>
    <row r="422" spans="7:17" ht="15.75" customHeight="1" x14ac:dyDescent="0.25"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</row>
    <row r="423" spans="7:17" ht="15.75" customHeight="1" x14ac:dyDescent="0.25"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</row>
    <row r="424" spans="7:17" ht="15.75" customHeight="1" x14ac:dyDescent="0.25"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</row>
    <row r="425" spans="7:17" ht="15.75" customHeight="1" x14ac:dyDescent="0.25"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</row>
    <row r="426" spans="7:17" ht="15.75" customHeight="1" x14ac:dyDescent="0.25"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</row>
    <row r="427" spans="7:17" ht="15.75" customHeight="1" x14ac:dyDescent="0.25"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</row>
    <row r="428" spans="7:17" ht="15.75" customHeight="1" x14ac:dyDescent="0.25"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</row>
    <row r="429" spans="7:17" ht="15.75" customHeight="1" x14ac:dyDescent="0.25"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</row>
    <row r="430" spans="7:17" ht="15.75" customHeight="1" x14ac:dyDescent="0.25"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</row>
    <row r="431" spans="7:17" ht="15.75" customHeight="1" x14ac:dyDescent="0.25"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</row>
    <row r="432" spans="7:17" ht="15.75" customHeight="1" x14ac:dyDescent="0.25"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</row>
    <row r="433" spans="7:17" ht="15.75" customHeight="1" x14ac:dyDescent="0.25"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</row>
    <row r="434" spans="7:17" ht="15.75" customHeight="1" x14ac:dyDescent="0.25"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</row>
    <row r="435" spans="7:17" ht="15.75" customHeight="1" x14ac:dyDescent="0.25"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</row>
    <row r="436" spans="7:17" ht="15.75" customHeight="1" x14ac:dyDescent="0.25"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</row>
    <row r="437" spans="7:17" ht="15.75" customHeight="1" x14ac:dyDescent="0.25"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</row>
    <row r="438" spans="7:17" ht="15.75" customHeight="1" x14ac:dyDescent="0.25"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</row>
    <row r="439" spans="7:17" ht="15.75" customHeight="1" x14ac:dyDescent="0.25"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</row>
    <row r="440" spans="7:17" ht="15.75" customHeight="1" x14ac:dyDescent="0.25"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</row>
    <row r="441" spans="7:17" ht="15.75" customHeight="1" x14ac:dyDescent="0.25"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</row>
    <row r="442" spans="7:17" ht="15.75" customHeight="1" x14ac:dyDescent="0.25"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</row>
    <row r="443" spans="7:17" ht="15.75" customHeight="1" x14ac:dyDescent="0.25"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</row>
    <row r="444" spans="7:17" ht="15.75" customHeight="1" x14ac:dyDescent="0.25"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</row>
    <row r="445" spans="7:17" ht="15.75" customHeight="1" x14ac:dyDescent="0.25"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</row>
    <row r="446" spans="7:17" ht="15.75" customHeight="1" x14ac:dyDescent="0.25"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</row>
    <row r="447" spans="7:17" ht="15.75" customHeight="1" x14ac:dyDescent="0.25"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</row>
    <row r="448" spans="7:17" ht="15.75" customHeight="1" x14ac:dyDescent="0.25"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</row>
    <row r="449" spans="7:17" ht="15.75" customHeight="1" x14ac:dyDescent="0.25"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</row>
    <row r="450" spans="7:17" ht="15.75" customHeight="1" x14ac:dyDescent="0.25"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</row>
    <row r="451" spans="7:17" ht="15.75" customHeight="1" x14ac:dyDescent="0.25"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</row>
    <row r="452" spans="7:17" ht="15.75" customHeight="1" x14ac:dyDescent="0.25"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</row>
    <row r="453" spans="7:17" ht="15.75" customHeight="1" x14ac:dyDescent="0.25"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</row>
    <row r="454" spans="7:17" ht="15.75" customHeight="1" x14ac:dyDescent="0.25"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</row>
    <row r="455" spans="7:17" ht="15.75" customHeight="1" x14ac:dyDescent="0.25"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</row>
    <row r="456" spans="7:17" ht="15.75" customHeight="1" x14ac:dyDescent="0.25"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</row>
    <row r="457" spans="7:17" ht="15.75" customHeight="1" x14ac:dyDescent="0.25"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</row>
    <row r="458" spans="7:17" ht="15.75" customHeight="1" x14ac:dyDescent="0.25"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</row>
    <row r="459" spans="7:17" ht="15.75" customHeight="1" x14ac:dyDescent="0.25"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</row>
    <row r="460" spans="7:17" ht="15.75" customHeight="1" x14ac:dyDescent="0.25"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</row>
    <row r="461" spans="7:17" ht="15.75" customHeight="1" x14ac:dyDescent="0.25"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</row>
    <row r="462" spans="7:17" ht="15.75" customHeight="1" x14ac:dyDescent="0.25"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</row>
    <row r="463" spans="7:17" ht="15.75" customHeight="1" x14ac:dyDescent="0.25"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</row>
    <row r="464" spans="7:17" ht="15.75" customHeight="1" x14ac:dyDescent="0.25"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</row>
    <row r="465" spans="7:17" ht="15.75" customHeight="1" x14ac:dyDescent="0.25"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</row>
    <row r="466" spans="7:17" ht="15.75" customHeight="1" x14ac:dyDescent="0.25"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</row>
    <row r="467" spans="7:17" ht="15.75" customHeight="1" x14ac:dyDescent="0.25"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</row>
    <row r="468" spans="7:17" ht="15.75" customHeight="1" x14ac:dyDescent="0.25"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</row>
    <row r="469" spans="7:17" ht="15.75" customHeight="1" x14ac:dyDescent="0.25"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</row>
    <row r="470" spans="7:17" ht="15.75" customHeight="1" x14ac:dyDescent="0.25"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</row>
    <row r="471" spans="7:17" ht="15.75" customHeight="1" x14ac:dyDescent="0.25"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</row>
    <row r="472" spans="7:17" ht="15.75" customHeight="1" x14ac:dyDescent="0.25"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</row>
    <row r="473" spans="7:17" ht="15.75" customHeight="1" x14ac:dyDescent="0.25"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</row>
    <row r="474" spans="7:17" ht="15.75" customHeight="1" x14ac:dyDescent="0.25"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</row>
    <row r="475" spans="7:17" ht="15.75" customHeight="1" x14ac:dyDescent="0.25"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</row>
    <row r="476" spans="7:17" ht="15.75" customHeight="1" x14ac:dyDescent="0.25"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</row>
    <row r="477" spans="7:17" ht="15.75" customHeight="1" x14ac:dyDescent="0.25"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</row>
    <row r="478" spans="7:17" ht="15.75" customHeight="1" x14ac:dyDescent="0.25"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</row>
    <row r="479" spans="7:17" ht="15.75" customHeight="1" x14ac:dyDescent="0.25"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</row>
    <row r="480" spans="7:17" ht="15.75" customHeight="1" x14ac:dyDescent="0.25"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</row>
    <row r="481" spans="7:17" ht="15.75" customHeight="1" x14ac:dyDescent="0.25"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</row>
    <row r="482" spans="7:17" ht="15.75" customHeight="1" x14ac:dyDescent="0.25"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</row>
    <row r="483" spans="7:17" ht="15.75" customHeight="1" x14ac:dyDescent="0.25"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</row>
    <row r="484" spans="7:17" ht="15.75" customHeight="1" x14ac:dyDescent="0.25"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</row>
    <row r="485" spans="7:17" ht="15.75" customHeight="1" x14ac:dyDescent="0.25"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</row>
    <row r="486" spans="7:17" ht="15.75" customHeight="1" x14ac:dyDescent="0.25"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</row>
    <row r="487" spans="7:17" ht="15.75" customHeight="1" x14ac:dyDescent="0.25"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</row>
    <row r="488" spans="7:17" ht="15.75" customHeight="1" x14ac:dyDescent="0.25"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</row>
    <row r="489" spans="7:17" ht="15.75" customHeight="1" x14ac:dyDescent="0.25"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</row>
    <row r="490" spans="7:17" ht="15.75" customHeight="1" x14ac:dyDescent="0.25"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</row>
    <row r="491" spans="7:17" ht="15.75" customHeight="1" x14ac:dyDescent="0.25"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</row>
    <row r="492" spans="7:17" ht="15.75" customHeight="1" x14ac:dyDescent="0.25"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</row>
    <row r="493" spans="7:17" ht="15.75" customHeight="1" x14ac:dyDescent="0.25"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</row>
    <row r="494" spans="7:17" ht="15.75" customHeight="1" x14ac:dyDescent="0.25"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</row>
    <row r="495" spans="7:17" ht="15.75" customHeight="1" x14ac:dyDescent="0.25"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</row>
    <row r="496" spans="7:17" ht="15.75" customHeight="1" x14ac:dyDescent="0.25"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</row>
    <row r="497" spans="7:17" ht="15.75" customHeight="1" x14ac:dyDescent="0.25"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</row>
    <row r="498" spans="7:17" ht="15.75" customHeight="1" x14ac:dyDescent="0.25"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</row>
    <row r="499" spans="7:17" ht="15.75" customHeight="1" x14ac:dyDescent="0.25"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</row>
    <row r="500" spans="7:17" ht="15.75" customHeight="1" x14ac:dyDescent="0.25"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</row>
    <row r="501" spans="7:17" ht="15.75" customHeight="1" x14ac:dyDescent="0.25"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</row>
    <row r="502" spans="7:17" ht="15.75" customHeight="1" x14ac:dyDescent="0.25"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</row>
    <row r="503" spans="7:17" ht="15.75" customHeight="1" x14ac:dyDescent="0.25"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</row>
    <row r="504" spans="7:17" ht="15.75" customHeight="1" x14ac:dyDescent="0.25"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</row>
    <row r="505" spans="7:17" ht="15.75" customHeight="1" x14ac:dyDescent="0.25"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</row>
    <row r="506" spans="7:17" ht="15.75" customHeight="1" x14ac:dyDescent="0.25"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</row>
    <row r="507" spans="7:17" ht="15.75" customHeight="1" x14ac:dyDescent="0.25"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</row>
    <row r="508" spans="7:17" ht="15.75" customHeight="1" x14ac:dyDescent="0.25"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</row>
    <row r="509" spans="7:17" ht="15.75" customHeight="1" x14ac:dyDescent="0.25"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</row>
    <row r="510" spans="7:17" ht="15.75" customHeight="1" x14ac:dyDescent="0.25"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</row>
    <row r="511" spans="7:17" ht="15.75" customHeight="1" x14ac:dyDescent="0.25"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</row>
    <row r="512" spans="7:17" ht="15.75" customHeight="1" x14ac:dyDescent="0.25"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</row>
    <row r="513" spans="7:17" ht="15.75" customHeight="1" x14ac:dyDescent="0.25"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</row>
    <row r="514" spans="7:17" ht="15.75" customHeight="1" x14ac:dyDescent="0.25"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</row>
    <row r="515" spans="7:17" ht="15.75" customHeight="1" x14ac:dyDescent="0.25"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</row>
    <row r="516" spans="7:17" ht="15.75" customHeight="1" x14ac:dyDescent="0.25"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</row>
    <row r="517" spans="7:17" ht="15.75" customHeight="1" x14ac:dyDescent="0.25"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</row>
    <row r="518" spans="7:17" ht="15.75" customHeight="1" x14ac:dyDescent="0.25"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</row>
    <row r="519" spans="7:17" ht="15.75" customHeight="1" x14ac:dyDescent="0.25"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</row>
    <row r="520" spans="7:17" ht="15.75" customHeight="1" x14ac:dyDescent="0.25"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</row>
    <row r="521" spans="7:17" ht="15.75" customHeight="1" x14ac:dyDescent="0.25"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</row>
    <row r="522" spans="7:17" ht="15.75" customHeight="1" x14ac:dyDescent="0.25"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</row>
    <row r="523" spans="7:17" ht="15.75" customHeight="1" x14ac:dyDescent="0.25"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</row>
    <row r="524" spans="7:17" ht="15.75" customHeight="1" x14ac:dyDescent="0.25"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</row>
    <row r="525" spans="7:17" ht="15.75" customHeight="1" x14ac:dyDescent="0.25"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</row>
    <row r="526" spans="7:17" ht="15.75" customHeight="1" x14ac:dyDescent="0.25"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</row>
    <row r="527" spans="7:17" ht="15.75" customHeight="1" x14ac:dyDescent="0.25"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</row>
    <row r="528" spans="7:17" ht="15.75" customHeight="1" x14ac:dyDescent="0.25"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</row>
    <row r="529" spans="7:17" ht="15.75" customHeight="1" x14ac:dyDescent="0.25"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</row>
    <row r="530" spans="7:17" ht="15.75" customHeight="1" x14ac:dyDescent="0.25"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</row>
    <row r="531" spans="7:17" ht="15.75" customHeight="1" x14ac:dyDescent="0.25"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</row>
    <row r="532" spans="7:17" ht="15.75" customHeight="1" x14ac:dyDescent="0.25"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</row>
    <row r="533" spans="7:17" ht="15.75" customHeight="1" x14ac:dyDescent="0.25"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</row>
    <row r="534" spans="7:17" ht="15.75" customHeight="1" x14ac:dyDescent="0.25"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</row>
    <row r="535" spans="7:17" ht="15.75" customHeight="1" x14ac:dyDescent="0.25"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</row>
    <row r="536" spans="7:17" ht="15.75" customHeight="1" x14ac:dyDescent="0.25"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</row>
    <row r="537" spans="7:17" ht="15.75" customHeight="1" x14ac:dyDescent="0.25"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</row>
    <row r="538" spans="7:17" ht="15.75" customHeight="1" x14ac:dyDescent="0.25"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</row>
    <row r="539" spans="7:17" ht="15.75" customHeight="1" x14ac:dyDescent="0.25"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</row>
    <row r="540" spans="7:17" ht="15.75" customHeight="1" x14ac:dyDescent="0.25"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</row>
    <row r="541" spans="7:17" ht="15.75" customHeight="1" x14ac:dyDescent="0.25"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</row>
    <row r="542" spans="7:17" ht="15.75" customHeight="1" x14ac:dyDescent="0.25"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</row>
    <row r="543" spans="7:17" ht="15.75" customHeight="1" x14ac:dyDescent="0.25"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</row>
    <row r="544" spans="7:17" ht="15.75" customHeight="1" x14ac:dyDescent="0.25"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</row>
    <row r="545" spans="7:17" ht="15.75" customHeight="1" x14ac:dyDescent="0.25"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</row>
    <row r="546" spans="7:17" ht="15.75" customHeight="1" x14ac:dyDescent="0.25"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</row>
    <row r="547" spans="7:17" ht="15.75" customHeight="1" x14ac:dyDescent="0.25"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</row>
    <row r="548" spans="7:17" ht="15.75" customHeight="1" x14ac:dyDescent="0.25"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</row>
    <row r="549" spans="7:17" ht="15.75" customHeight="1" x14ac:dyDescent="0.25"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</row>
    <row r="550" spans="7:17" ht="15.75" customHeight="1" x14ac:dyDescent="0.25"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</row>
    <row r="551" spans="7:17" ht="15.75" customHeight="1" x14ac:dyDescent="0.25"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</row>
    <row r="552" spans="7:17" ht="15.75" customHeight="1" x14ac:dyDescent="0.25"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</row>
    <row r="553" spans="7:17" ht="15.75" customHeight="1" x14ac:dyDescent="0.25"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</row>
    <row r="554" spans="7:17" ht="15.75" customHeight="1" x14ac:dyDescent="0.25"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</row>
    <row r="555" spans="7:17" ht="15.75" customHeight="1" x14ac:dyDescent="0.25"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</row>
    <row r="556" spans="7:17" ht="15.75" customHeight="1" x14ac:dyDescent="0.25"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</row>
    <row r="557" spans="7:17" ht="15.75" customHeight="1" x14ac:dyDescent="0.25"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</row>
    <row r="558" spans="7:17" ht="15.75" customHeight="1" x14ac:dyDescent="0.25"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</row>
    <row r="559" spans="7:17" ht="15.75" customHeight="1" x14ac:dyDescent="0.25"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</row>
    <row r="560" spans="7:17" ht="15.75" customHeight="1" x14ac:dyDescent="0.25"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</row>
    <row r="561" spans="7:17" ht="15.75" customHeight="1" x14ac:dyDescent="0.25"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</row>
    <row r="562" spans="7:17" ht="15.75" customHeight="1" x14ac:dyDescent="0.25"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</row>
    <row r="563" spans="7:17" ht="15.75" customHeight="1" x14ac:dyDescent="0.25"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</row>
    <row r="564" spans="7:17" ht="15.75" customHeight="1" x14ac:dyDescent="0.25"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</row>
    <row r="565" spans="7:17" ht="15.75" customHeight="1" x14ac:dyDescent="0.25"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</row>
    <row r="566" spans="7:17" ht="15.75" customHeight="1" x14ac:dyDescent="0.25"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</row>
    <row r="567" spans="7:17" ht="15.75" customHeight="1" x14ac:dyDescent="0.25"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</row>
    <row r="568" spans="7:17" ht="15.75" customHeight="1" x14ac:dyDescent="0.25"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</row>
    <row r="569" spans="7:17" ht="15.75" customHeight="1" x14ac:dyDescent="0.25"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</row>
    <row r="570" spans="7:17" ht="15.75" customHeight="1" x14ac:dyDescent="0.25"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</row>
    <row r="571" spans="7:17" ht="15.75" customHeight="1" x14ac:dyDescent="0.25"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</row>
    <row r="572" spans="7:17" ht="15.75" customHeight="1" x14ac:dyDescent="0.25"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</row>
    <row r="573" spans="7:17" ht="15.75" customHeight="1" x14ac:dyDescent="0.25"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</row>
    <row r="574" spans="7:17" ht="15.75" customHeight="1" x14ac:dyDescent="0.25"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</row>
    <row r="575" spans="7:17" ht="15.75" customHeight="1" x14ac:dyDescent="0.25"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</row>
    <row r="576" spans="7:17" ht="15.75" customHeight="1" x14ac:dyDescent="0.25"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</row>
    <row r="577" spans="7:17" ht="15.75" customHeight="1" x14ac:dyDescent="0.25"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</row>
    <row r="578" spans="7:17" ht="15.75" customHeight="1" x14ac:dyDescent="0.25"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</row>
    <row r="579" spans="7:17" ht="15.75" customHeight="1" x14ac:dyDescent="0.25"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</row>
    <row r="580" spans="7:17" ht="15.75" customHeight="1" x14ac:dyDescent="0.25"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</row>
    <row r="581" spans="7:17" ht="15.75" customHeight="1" x14ac:dyDescent="0.25"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</row>
    <row r="582" spans="7:17" ht="15.75" customHeight="1" x14ac:dyDescent="0.25"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</row>
    <row r="583" spans="7:17" ht="15.75" customHeight="1" x14ac:dyDescent="0.25"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</row>
    <row r="584" spans="7:17" ht="15.75" customHeight="1" x14ac:dyDescent="0.25"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</row>
    <row r="585" spans="7:17" ht="15.75" customHeight="1" x14ac:dyDescent="0.25"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</row>
    <row r="586" spans="7:17" ht="15.75" customHeight="1" x14ac:dyDescent="0.25"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</row>
    <row r="587" spans="7:17" ht="15.75" customHeight="1" x14ac:dyDescent="0.25"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</row>
    <row r="588" spans="7:17" ht="15.75" customHeight="1" x14ac:dyDescent="0.25"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</row>
    <row r="589" spans="7:17" ht="15.75" customHeight="1" x14ac:dyDescent="0.25"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</row>
    <row r="590" spans="7:17" ht="15.75" customHeight="1" x14ac:dyDescent="0.25"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</row>
    <row r="591" spans="7:17" ht="15.75" customHeight="1" x14ac:dyDescent="0.25"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</row>
    <row r="592" spans="7:17" ht="15.75" customHeight="1" x14ac:dyDescent="0.25"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</row>
    <row r="593" spans="7:17" ht="15.75" customHeight="1" x14ac:dyDescent="0.25"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</row>
    <row r="594" spans="7:17" ht="15.75" customHeight="1" x14ac:dyDescent="0.25"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</row>
    <row r="595" spans="7:17" ht="15.75" customHeight="1" x14ac:dyDescent="0.25"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</row>
    <row r="596" spans="7:17" ht="15.75" customHeight="1" x14ac:dyDescent="0.25"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</row>
    <row r="597" spans="7:17" ht="15.75" customHeight="1" x14ac:dyDescent="0.25"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</row>
    <row r="598" spans="7:17" ht="15.75" customHeight="1" x14ac:dyDescent="0.25"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</row>
    <row r="599" spans="7:17" ht="15.75" customHeight="1" x14ac:dyDescent="0.25"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</row>
    <row r="600" spans="7:17" ht="15.75" customHeight="1" x14ac:dyDescent="0.25"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</row>
    <row r="601" spans="7:17" ht="15.75" customHeight="1" x14ac:dyDescent="0.25"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</row>
    <row r="602" spans="7:17" ht="15.75" customHeight="1" x14ac:dyDescent="0.25"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</row>
    <row r="603" spans="7:17" ht="15.75" customHeight="1" x14ac:dyDescent="0.25"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</row>
    <row r="604" spans="7:17" ht="15.75" customHeight="1" x14ac:dyDescent="0.25"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</row>
    <row r="605" spans="7:17" ht="15.75" customHeight="1" x14ac:dyDescent="0.25"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</row>
    <row r="606" spans="7:17" ht="15.75" customHeight="1" x14ac:dyDescent="0.25"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</row>
    <row r="607" spans="7:17" ht="15.75" customHeight="1" x14ac:dyDescent="0.25"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</row>
    <row r="608" spans="7:17" ht="15.75" customHeight="1" x14ac:dyDescent="0.25"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</row>
    <row r="609" spans="7:17" ht="15.75" customHeight="1" x14ac:dyDescent="0.25"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</row>
    <row r="610" spans="7:17" ht="15.75" customHeight="1" x14ac:dyDescent="0.25"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</row>
    <row r="611" spans="7:17" ht="15.75" customHeight="1" x14ac:dyDescent="0.25"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</row>
    <row r="612" spans="7:17" ht="15.75" customHeight="1" x14ac:dyDescent="0.25"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</row>
    <row r="613" spans="7:17" ht="15.75" customHeight="1" x14ac:dyDescent="0.25"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</row>
    <row r="614" spans="7:17" ht="15.75" customHeight="1" x14ac:dyDescent="0.25"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</row>
    <row r="615" spans="7:17" ht="15.75" customHeight="1" x14ac:dyDescent="0.25"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</row>
    <row r="616" spans="7:17" ht="15.75" customHeight="1" x14ac:dyDescent="0.25"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</row>
    <row r="617" spans="7:17" ht="15.75" customHeight="1" x14ac:dyDescent="0.25"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</row>
    <row r="618" spans="7:17" ht="15.75" customHeight="1" x14ac:dyDescent="0.25"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</row>
    <row r="619" spans="7:17" ht="15.75" customHeight="1" x14ac:dyDescent="0.25"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</row>
    <row r="620" spans="7:17" ht="15.75" customHeight="1" x14ac:dyDescent="0.25"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</row>
    <row r="621" spans="7:17" ht="15.75" customHeight="1" x14ac:dyDescent="0.25"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</row>
    <row r="622" spans="7:17" ht="15.75" customHeight="1" x14ac:dyDescent="0.25"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</row>
    <row r="623" spans="7:17" ht="15.75" customHeight="1" x14ac:dyDescent="0.25"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</row>
    <row r="624" spans="7:17" ht="15.75" customHeight="1" x14ac:dyDescent="0.25"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</row>
    <row r="625" spans="7:17" ht="15.75" customHeight="1" x14ac:dyDescent="0.25"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</row>
    <row r="626" spans="7:17" ht="15.75" customHeight="1" x14ac:dyDescent="0.25"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</row>
    <row r="627" spans="7:17" ht="15.75" customHeight="1" x14ac:dyDescent="0.25"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</row>
    <row r="628" spans="7:17" ht="15.75" customHeight="1" x14ac:dyDescent="0.25"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</row>
    <row r="629" spans="7:17" ht="15.75" customHeight="1" x14ac:dyDescent="0.25"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</row>
    <row r="630" spans="7:17" ht="15.75" customHeight="1" x14ac:dyDescent="0.25"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</row>
    <row r="631" spans="7:17" ht="15.75" customHeight="1" x14ac:dyDescent="0.25"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</row>
    <row r="632" spans="7:17" ht="15.75" customHeight="1" x14ac:dyDescent="0.25"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</row>
    <row r="633" spans="7:17" ht="15.75" customHeight="1" x14ac:dyDescent="0.25"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</row>
    <row r="634" spans="7:17" ht="15.75" customHeight="1" x14ac:dyDescent="0.25"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</row>
    <row r="635" spans="7:17" ht="15.75" customHeight="1" x14ac:dyDescent="0.25"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</row>
    <row r="636" spans="7:17" ht="15.75" customHeight="1" x14ac:dyDescent="0.25"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</row>
    <row r="637" spans="7:17" ht="15.75" customHeight="1" x14ac:dyDescent="0.25"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</row>
    <row r="638" spans="7:17" ht="15.75" customHeight="1" x14ac:dyDescent="0.25"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</row>
    <row r="639" spans="7:17" ht="15.75" customHeight="1" x14ac:dyDescent="0.25"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</row>
    <row r="640" spans="7:17" ht="15.75" customHeight="1" x14ac:dyDescent="0.25"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</row>
    <row r="641" spans="7:17" ht="15.75" customHeight="1" x14ac:dyDescent="0.25"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</row>
    <row r="642" spans="7:17" ht="15.75" customHeight="1" x14ac:dyDescent="0.25"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</row>
    <row r="643" spans="7:17" ht="15.75" customHeight="1" x14ac:dyDescent="0.25"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</row>
    <row r="644" spans="7:17" ht="15.75" customHeight="1" x14ac:dyDescent="0.25"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</row>
    <row r="645" spans="7:17" ht="15.75" customHeight="1" x14ac:dyDescent="0.25"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</row>
    <row r="646" spans="7:17" ht="15.75" customHeight="1" x14ac:dyDescent="0.25"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</row>
    <row r="647" spans="7:17" ht="15.75" customHeight="1" x14ac:dyDescent="0.25"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</row>
    <row r="648" spans="7:17" ht="15.75" customHeight="1" x14ac:dyDescent="0.25"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</row>
    <row r="649" spans="7:17" ht="15.75" customHeight="1" x14ac:dyDescent="0.25"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</row>
    <row r="650" spans="7:17" ht="15.75" customHeight="1" x14ac:dyDescent="0.25"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</row>
    <row r="651" spans="7:17" ht="15.75" customHeight="1" x14ac:dyDescent="0.25"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</row>
    <row r="652" spans="7:17" ht="15.75" customHeight="1" x14ac:dyDescent="0.25"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</row>
    <row r="653" spans="7:17" ht="15.75" customHeight="1" x14ac:dyDescent="0.25"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</row>
    <row r="654" spans="7:17" ht="15.75" customHeight="1" x14ac:dyDescent="0.25"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</row>
    <row r="655" spans="7:17" ht="15.75" customHeight="1" x14ac:dyDescent="0.25"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</row>
    <row r="656" spans="7:17" ht="15.75" customHeight="1" x14ac:dyDescent="0.25"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</row>
    <row r="657" spans="7:17" ht="15.75" customHeight="1" x14ac:dyDescent="0.25"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</row>
    <row r="658" spans="7:17" ht="15.75" customHeight="1" x14ac:dyDescent="0.25"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</row>
    <row r="659" spans="7:17" ht="15.75" customHeight="1" x14ac:dyDescent="0.25"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</row>
    <row r="660" spans="7:17" ht="15.75" customHeight="1" x14ac:dyDescent="0.25"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</row>
    <row r="661" spans="7:17" ht="15.75" customHeight="1" x14ac:dyDescent="0.25"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</row>
    <row r="662" spans="7:17" ht="15.75" customHeight="1" x14ac:dyDescent="0.25"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</row>
    <row r="663" spans="7:17" ht="15.75" customHeight="1" x14ac:dyDescent="0.25"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</row>
    <row r="664" spans="7:17" ht="15.75" customHeight="1" x14ac:dyDescent="0.25"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</row>
    <row r="665" spans="7:17" ht="15.75" customHeight="1" x14ac:dyDescent="0.25"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</row>
    <row r="666" spans="7:17" ht="15.75" customHeight="1" x14ac:dyDescent="0.25"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</row>
    <row r="667" spans="7:17" ht="15.75" customHeight="1" x14ac:dyDescent="0.25"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</row>
    <row r="668" spans="7:17" ht="15.75" customHeight="1" x14ac:dyDescent="0.25"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</row>
    <row r="669" spans="7:17" ht="15.75" customHeight="1" x14ac:dyDescent="0.25"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</row>
    <row r="670" spans="7:17" ht="15.75" customHeight="1" x14ac:dyDescent="0.25"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</row>
    <row r="671" spans="7:17" ht="15.75" customHeight="1" x14ac:dyDescent="0.25"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</row>
    <row r="672" spans="7:17" ht="15.75" customHeight="1" x14ac:dyDescent="0.25"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</row>
    <row r="673" spans="7:17" ht="15.75" customHeight="1" x14ac:dyDescent="0.25"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</row>
    <row r="674" spans="7:17" ht="15.75" customHeight="1" x14ac:dyDescent="0.25"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</row>
    <row r="675" spans="7:17" ht="15.75" customHeight="1" x14ac:dyDescent="0.25"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</row>
    <row r="676" spans="7:17" ht="15.75" customHeight="1" x14ac:dyDescent="0.25"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</row>
    <row r="677" spans="7:17" ht="15.75" customHeight="1" x14ac:dyDescent="0.25"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</row>
    <row r="678" spans="7:17" ht="15.75" customHeight="1" x14ac:dyDescent="0.25"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</row>
    <row r="679" spans="7:17" ht="15.75" customHeight="1" x14ac:dyDescent="0.25"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</row>
    <row r="680" spans="7:17" ht="15.75" customHeight="1" x14ac:dyDescent="0.25"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</row>
    <row r="681" spans="7:17" ht="15.75" customHeight="1" x14ac:dyDescent="0.25"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</row>
    <row r="682" spans="7:17" ht="15.75" customHeight="1" x14ac:dyDescent="0.25"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</row>
    <row r="683" spans="7:17" ht="15.75" customHeight="1" x14ac:dyDescent="0.25"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</row>
    <row r="684" spans="7:17" ht="15.75" customHeight="1" x14ac:dyDescent="0.25"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</row>
    <row r="685" spans="7:17" ht="15.75" customHeight="1" x14ac:dyDescent="0.25"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</row>
    <row r="686" spans="7:17" ht="15.75" customHeight="1" x14ac:dyDescent="0.25"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</row>
    <row r="687" spans="7:17" ht="15.75" customHeight="1" x14ac:dyDescent="0.25"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</row>
    <row r="688" spans="7:17" ht="15.75" customHeight="1" x14ac:dyDescent="0.25"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</row>
    <row r="689" spans="7:17" ht="15.75" customHeight="1" x14ac:dyDescent="0.25"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</row>
    <row r="690" spans="7:17" ht="15.75" customHeight="1" x14ac:dyDescent="0.25"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</row>
    <row r="691" spans="7:17" ht="15.75" customHeight="1" x14ac:dyDescent="0.25"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</row>
    <row r="692" spans="7:17" ht="15.75" customHeight="1" x14ac:dyDescent="0.25"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</row>
    <row r="693" spans="7:17" ht="15.75" customHeight="1" x14ac:dyDescent="0.25"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</row>
    <row r="694" spans="7:17" ht="15.75" customHeight="1" x14ac:dyDescent="0.25"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</row>
    <row r="695" spans="7:17" ht="15.75" customHeight="1" x14ac:dyDescent="0.25"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</row>
    <row r="696" spans="7:17" ht="15.75" customHeight="1" x14ac:dyDescent="0.25"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</row>
    <row r="697" spans="7:17" ht="15.75" customHeight="1" x14ac:dyDescent="0.25"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</row>
    <row r="698" spans="7:17" ht="15.75" customHeight="1" x14ac:dyDescent="0.25"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</row>
    <row r="699" spans="7:17" ht="15.75" customHeight="1" x14ac:dyDescent="0.25"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</row>
    <row r="700" spans="7:17" ht="15.75" customHeight="1" x14ac:dyDescent="0.25"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</row>
    <row r="701" spans="7:17" ht="15.75" customHeight="1" x14ac:dyDescent="0.25"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</row>
    <row r="702" spans="7:17" ht="15.75" customHeight="1" x14ac:dyDescent="0.25"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</row>
    <row r="703" spans="7:17" ht="15.75" customHeight="1" x14ac:dyDescent="0.25"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</row>
    <row r="704" spans="7:17" ht="15.75" customHeight="1" x14ac:dyDescent="0.25"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</row>
    <row r="705" spans="7:17" ht="15.75" customHeight="1" x14ac:dyDescent="0.25"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</row>
    <row r="706" spans="7:17" ht="15.75" customHeight="1" x14ac:dyDescent="0.25"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</row>
    <row r="707" spans="7:17" ht="15.75" customHeight="1" x14ac:dyDescent="0.25"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</row>
    <row r="708" spans="7:17" ht="15.75" customHeight="1" x14ac:dyDescent="0.25"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</row>
    <row r="709" spans="7:17" ht="15.75" customHeight="1" x14ac:dyDescent="0.25"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</row>
    <row r="710" spans="7:17" ht="15.75" customHeight="1" x14ac:dyDescent="0.25"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</row>
    <row r="711" spans="7:17" ht="15.75" customHeight="1" x14ac:dyDescent="0.25"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</row>
    <row r="712" spans="7:17" ht="15.75" customHeight="1" x14ac:dyDescent="0.25"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</row>
    <row r="713" spans="7:17" ht="15.75" customHeight="1" x14ac:dyDescent="0.25"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</row>
    <row r="714" spans="7:17" ht="15.75" customHeight="1" x14ac:dyDescent="0.25"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</row>
    <row r="715" spans="7:17" ht="15.75" customHeight="1" x14ac:dyDescent="0.25"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</row>
    <row r="716" spans="7:17" ht="15.75" customHeight="1" x14ac:dyDescent="0.25"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</row>
    <row r="717" spans="7:17" ht="15.75" customHeight="1" x14ac:dyDescent="0.25"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</row>
    <row r="718" spans="7:17" ht="15.75" customHeight="1" x14ac:dyDescent="0.25"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</row>
    <row r="719" spans="7:17" ht="15.75" customHeight="1" x14ac:dyDescent="0.25"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</row>
    <row r="720" spans="7:17" ht="15.75" customHeight="1" x14ac:dyDescent="0.25"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</row>
    <row r="721" spans="7:17" ht="15.75" customHeight="1" x14ac:dyDescent="0.25"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</row>
    <row r="722" spans="7:17" ht="15.75" customHeight="1" x14ac:dyDescent="0.25"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</row>
    <row r="723" spans="7:17" ht="15.75" customHeight="1" x14ac:dyDescent="0.25"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</row>
    <row r="724" spans="7:17" ht="15.75" customHeight="1" x14ac:dyDescent="0.25"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</row>
    <row r="725" spans="7:17" ht="15.75" customHeight="1" x14ac:dyDescent="0.25"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</row>
    <row r="726" spans="7:17" ht="15.75" customHeight="1" x14ac:dyDescent="0.25"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</row>
    <row r="727" spans="7:17" ht="15.75" customHeight="1" x14ac:dyDescent="0.25"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</row>
    <row r="728" spans="7:17" ht="15.75" customHeight="1" x14ac:dyDescent="0.25"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</row>
    <row r="729" spans="7:17" ht="15.75" customHeight="1" x14ac:dyDescent="0.25"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</row>
    <row r="730" spans="7:17" ht="15.75" customHeight="1" x14ac:dyDescent="0.25"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</row>
    <row r="731" spans="7:17" ht="15.75" customHeight="1" x14ac:dyDescent="0.25"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</row>
    <row r="732" spans="7:17" ht="15.75" customHeight="1" x14ac:dyDescent="0.25"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</row>
    <row r="733" spans="7:17" ht="15.75" customHeight="1" x14ac:dyDescent="0.25"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</row>
    <row r="734" spans="7:17" ht="15.75" customHeight="1" x14ac:dyDescent="0.25"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</row>
    <row r="735" spans="7:17" ht="15.75" customHeight="1" x14ac:dyDescent="0.25"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</row>
    <row r="736" spans="7:17" ht="15.75" customHeight="1" x14ac:dyDescent="0.25"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</row>
    <row r="737" spans="7:17" ht="15.75" customHeight="1" x14ac:dyDescent="0.25"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</row>
    <row r="738" spans="7:17" ht="15.75" customHeight="1" x14ac:dyDescent="0.25"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</row>
    <row r="739" spans="7:17" ht="15.75" customHeight="1" x14ac:dyDescent="0.25"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</row>
    <row r="740" spans="7:17" ht="15.75" customHeight="1" x14ac:dyDescent="0.25"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</row>
    <row r="741" spans="7:17" ht="15.75" customHeight="1" x14ac:dyDescent="0.25"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</row>
    <row r="742" spans="7:17" ht="15.75" customHeight="1" x14ac:dyDescent="0.25"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</row>
    <row r="743" spans="7:17" ht="15.75" customHeight="1" x14ac:dyDescent="0.25"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</row>
    <row r="744" spans="7:17" ht="15.75" customHeight="1" x14ac:dyDescent="0.25"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</row>
    <row r="745" spans="7:17" ht="15.75" customHeight="1" x14ac:dyDescent="0.25"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</row>
    <row r="746" spans="7:17" ht="15.75" customHeight="1" x14ac:dyDescent="0.25"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</row>
    <row r="747" spans="7:17" ht="15.75" customHeight="1" x14ac:dyDescent="0.25"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</row>
    <row r="748" spans="7:17" ht="15.75" customHeight="1" x14ac:dyDescent="0.25"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</row>
    <row r="749" spans="7:17" ht="15.75" customHeight="1" x14ac:dyDescent="0.25"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</row>
    <row r="750" spans="7:17" ht="15.75" customHeight="1" x14ac:dyDescent="0.25"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</row>
    <row r="751" spans="7:17" ht="15.75" customHeight="1" x14ac:dyDescent="0.25"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</row>
    <row r="752" spans="7:17" ht="15.75" customHeight="1" x14ac:dyDescent="0.25"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</row>
    <row r="753" spans="7:17" ht="15.75" customHeight="1" x14ac:dyDescent="0.25"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</row>
    <row r="754" spans="7:17" ht="15.75" customHeight="1" x14ac:dyDescent="0.25"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</row>
    <row r="755" spans="7:17" ht="15.75" customHeight="1" x14ac:dyDescent="0.25"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</row>
    <row r="756" spans="7:17" ht="15.75" customHeight="1" x14ac:dyDescent="0.25"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</row>
    <row r="757" spans="7:17" ht="15.75" customHeight="1" x14ac:dyDescent="0.25"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</row>
    <row r="758" spans="7:17" ht="15.75" customHeight="1" x14ac:dyDescent="0.25"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</row>
    <row r="759" spans="7:17" ht="15.75" customHeight="1" x14ac:dyDescent="0.25"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</row>
    <row r="760" spans="7:17" ht="15.75" customHeight="1" x14ac:dyDescent="0.25"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</row>
    <row r="761" spans="7:17" ht="15.75" customHeight="1" x14ac:dyDescent="0.25"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</row>
    <row r="762" spans="7:17" ht="15.75" customHeight="1" x14ac:dyDescent="0.25"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</row>
    <row r="763" spans="7:17" ht="15.75" customHeight="1" x14ac:dyDescent="0.25"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</row>
    <row r="764" spans="7:17" ht="15.75" customHeight="1" x14ac:dyDescent="0.25"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</row>
    <row r="765" spans="7:17" ht="15.75" customHeight="1" x14ac:dyDescent="0.25"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</row>
    <row r="766" spans="7:17" ht="15.75" customHeight="1" x14ac:dyDescent="0.25"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</row>
    <row r="767" spans="7:17" ht="15.75" customHeight="1" x14ac:dyDescent="0.25"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</row>
    <row r="768" spans="7:17" ht="15.75" customHeight="1" x14ac:dyDescent="0.25"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</row>
    <row r="769" spans="7:17" ht="15.75" customHeight="1" x14ac:dyDescent="0.25"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</row>
    <row r="770" spans="7:17" ht="15.75" customHeight="1" x14ac:dyDescent="0.25"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</row>
    <row r="771" spans="7:17" ht="15.75" customHeight="1" x14ac:dyDescent="0.25"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</row>
    <row r="772" spans="7:17" ht="15.75" customHeight="1" x14ac:dyDescent="0.25"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</row>
    <row r="773" spans="7:17" ht="15.75" customHeight="1" x14ac:dyDescent="0.25"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</row>
    <row r="774" spans="7:17" ht="15.75" customHeight="1" x14ac:dyDescent="0.25"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</row>
    <row r="775" spans="7:17" ht="15.75" customHeight="1" x14ac:dyDescent="0.25"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</row>
    <row r="776" spans="7:17" ht="15.75" customHeight="1" x14ac:dyDescent="0.25"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</row>
    <row r="777" spans="7:17" ht="15.75" customHeight="1" x14ac:dyDescent="0.25"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</row>
    <row r="778" spans="7:17" ht="15.75" customHeight="1" x14ac:dyDescent="0.25"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</row>
    <row r="779" spans="7:17" ht="15.75" customHeight="1" x14ac:dyDescent="0.25"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</row>
    <row r="780" spans="7:17" ht="15.75" customHeight="1" x14ac:dyDescent="0.25"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</row>
    <row r="781" spans="7:17" ht="15.75" customHeight="1" x14ac:dyDescent="0.25"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</row>
    <row r="782" spans="7:17" ht="15.75" customHeight="1" x14ac:dyDescent="0.25"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</row>
    <row r="783" spans="7:17" ht="15.75" customHeight="1" x14ac:dyDescent="0.25"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</row>
    <row r="784" spans="7:17" ht="15.75" customHeight="1" x14ac:dyDescent="0.25"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</row>
    <row r="785" spans="7:17" ht="15.75" customHeight="1" x14ac:dyDescent="0.25"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</row>
    <row r="786" spans="7:17" ht="15.75" customHeight="1" x14ac:dyDescent="0.25"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</row>
    <row r="787" spans="7:17" ht="15.75" customHeight="1" x14ac:dyDescent="0.25"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</row>
    <row r="788" spans="7:17" ht="15.75" customHeight="1" x14ac:dyDescent="0.25"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</row>
    <row r="789" spans="7:17" ht="15.75" customHeight="1" x14ac:dyDescent="0.25"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</row>
    <row r="790" spans="7:17" ht="15.75" customHeight="1" x14ac:dyDescent="0.25"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</row>
    <row r="791" spans="7:17" ht="15.75" customHeight="1" x14ac:dyDescent="0.25"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</row>
    <row r="792" spans="7:17" ht="15.75" customHeight="1" x14ac:dyDescent="0.25"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</row>
    <row r="793" spans="7:17" ht="15.75" customHeight="1" x14ac:dyDescent="0.25"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</row>
    <row r="794" spans="7:17" ht="15.75" customHeight="1" x14ac:dyDescent="0.25"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</row>
    <row r="795" spans="7:17" ht="15.75" customHeight="1" x14ac:dyDescent="0.25"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</row>
    <row r="796" spans="7:17" ht="15.75" customHeight="1" x14ac:dyDescent="0.25"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</row>
    <row r="797" spans="7:17" ht="15.75" customHeight="1" x14ac:dyDescent="0.25"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</row>
    <row r="798" spans="7:17" ht="15.75" customHeight="1" x14ac:dyDescent="0.25"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</row>
    <row r="799" spans="7:17" ht="15.75" customHeight="1" x14ac:dyDescent="0.25"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</row>
    <row r="800" spans="7:17" ht="15.75" customHeight="1" x14ac:dyDescent="0.25"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</row>
    <row r="801" spans="7:17" ht="15.75" customHeight="1" x14ac:dyDescent="0.25"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</row>
    <row r="802" spans="7:17" ht="15.75" customHeight="1" x14ac:dyDescent="0.25"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</row>
    <row r="803" spans="7:17" ht="15.75" customHeight="1" x14ac:dyDescent="0.25"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</row>
    <row r="804" spans="7:17" ht="15.75" customHeight="1" x14ac:dyDescent="0.25"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</row>
    <row r="805" spans="7:17" ht="15.75" customHeight="1" x14ac:dyDescent="0.25"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</row>
    <row r="806" spans="7:17" ht="15.75" customHeight="1" x14ac:dyDescent="0.25"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</row>
    <row r="807" spans="7:17" ht="15.75" customHeight="1" x14ac:dyDescent="0.25"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</row>
    <row r="808" spans="7:17" ht="15.75" customHeight="1" x14ac:dyDescent="0.25"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</row>
    <row r="809" spans="7:17" ht="15.75" customHeight="1" x14ac:dyDescent="0.25"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</row>
    <row r="810" spans="7:17" ht="15.75" customHeight="1" x14ac:dyDescent="0.25"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</row>
    <row r="811" spans="7:17" ht="15.75" customHeight="1" x14ac:dyDescent="0.25"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</row>
    <row r="812" spans="7:17" ht="15.75" customHeight="1" x14ac:dyDescent="0.25"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</row>
    <row r="813" spans="7:17" ht="15.75" customHeight="1" x14ac:dyDescent="0.25"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</row>
    <row r="814" spans="7:17" ht="15.75" customHeight="1" x14ac:dyDescent="0.25"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</row>
    <row r="815" spans="7:17" ht="15.75" customHeight="1" x14ac:dyDescent="0.25"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</row>
    <row r="816" spans="7:17" ht="15.75" customHeight="1" x14ac:dyDescent="0.25"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</row>
    <row r="817" spans="7:17" ht="15.75" customHeight="1" x14ac:dyDescent="0.25"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</row>
    <row r="818" spans="7:17" ht="15.75" customHeight="1" x14ac:dyDescent="0.25"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</row>
    <row r="819" spans="7:17" ht="15.75" customHeight="1" x14ac:dyDescent="0.25"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</row>
    <row r="820" spans="7:17" ht="15.75" customHeight="1" x14ac:dyDescent="0.25"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</row>
    <row r="821" spans="7:17" ht="15.75" customHeight="1" x14ac:dyDescent="0.25"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</row>
    <row r="822" spans="7:17" ht="15.75" customHeight="1" x14ac:dyDescent="0.25"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</row>
    <row r="823" spans="7:17" ht="15.75" customHeight="1" x14ac:dyDescent="0.25"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</row>
    <row r="824" spans="7:17" ht="15.75" customHeight="1" x14ac:dyDescent="0.25"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</row>
    <row r="825" spans="7:17" ht="15.75" customHeight="1" x14ac:dyDescent="0.25"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</row>
    <row r="826" spans="7:17" ht="15.75" customHeight="1" x14ac:dyDescent="0.25"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</row>
    <row r="827" spans="7:17" ht="15.75" customHeight="1" x14ac:dyDescent="0.25"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</row>
    <row r="828" spans="7:17" ht="15.75" customHeight="1" x14ac:dyDescent="0.25"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</row>
    <row r="829" spans="7:17" ht="15.75" customHeight="1" x14ac:dyDescent="0.25"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</row>
    <row r="830" spans="7:17" ht="15.75" customHeight="1" x14ac:dyDescent="0.25"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</row>
    <row r="831" spans="7:17" ht="15.75" customHeight="1" x14ac:dyDescent="0.25"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</row>
    <row r="832" spans="7:17" ht="15.75" customHeight="1" x14ac:dyDescent="0.25"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</row>
    <row r="833" spans="7:17" ht="15.75" customHeight="1" x14ac:dyDescent="0.25"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</row>
    <row r="834" spans="7:17" ht="15.75" customHeight="1" x14ac:dyDescent="0.25"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</row>
    <row r="835" spans="7:17" ht="15.75" customHeight="1" x14ac:dyDescent="0.25"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</row>
    <row r="836" spans="7:17" ht="15.75" customHeight="1" x14ac:dyDescent="0.25"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</row>
    <row r="837" spans="7:17" ht="15.75" customHeight="1" x14ac:dyDescent="0.25"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</row>
    <row r="838" spans="7:17" ht="15.75" customHeight="1" x14ac:dyDescent="0.25"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</row>
    <row r="839" spans="7:17" ht="15.75" customHeight="1" x14ac:dyDescent="0.25"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</row>
    <row r="840" spans="7:17" ht="15.75" customHeight="1" x14ac:dyDescent="0.25"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</row>
    <row r="841" spans="7:17" ht="15.75" customHeight="1" x14ac:dyDescent="0.25"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</row>
    <row r="842" spans="7:17" ht="15.75" customHeight="1" x14ac:dyDescent="0.25"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</row>
    <row r="843" spans="7:17" ht="15.75" customHeight="1" x14ac:dyDescent="0.25"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</row>
    <row r="844" spans="7:17" ht="15.75" customHeight="1" x14ac:dyDescent="0.25"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</row>
    <row r="845" spans="7:17" ht="15.75" customHeight="1" x14ac:dyDescent="0.25"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</row>
    <row r="846" spans="7:17" ht="15.75" customHeight="1" x14ac:dyDescent="0.25"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</row>
    <row r="847" spans="7:17" ht="15.75" customHeight="1" x14ac:dyDescent="0.25"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</row>
    <row r="848" spans="7:17" ht="15.75" customHeight="1" x14ac:dyDescent="0.25"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</row>
    <row r="849" spans="7:17" ht="15.75" customHeight="1" x14ac:dyDescent="0.25"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</row>
    <row r="850" spans="7:17" ht="15.75" customHeight="1" x14ac:dyDescent="0.25"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</row>
    <row r="851" spans="7:17" ht="15.75" customHeight="1" x14ac:dyDescent="0.25"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</row>
    <row r="852" spans="7:17" ht="15.75" customHeight="1" x14ac:dyDescent="0.25"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</row>
    <row r="853" spans="7:17" ht="15.75" customHeight="1" x14ac:dyDescent="0.25"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</row>
    <row r="854" spans="7:17" ht="15.75" customHeight="1" x14ac:dyDescent="0.25"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</row>
    <row r="855" spans="7:17" ht="15.75" customHeight="1" x14ac:dyDescent="0.25"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</row>
    <row r="856" spans="7:17" ht="15.75" customHeight="1" x14ac:dyDescent="0.25"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</row>
    <row r="857" spans="7:17" ht="15.75" customHeight="1" x14ac:dyDescent="0.25"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</row>
    <row r="858" spans="7:17" ht="15.75" customHeight="1" x14ac:dyDescent="0.25"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</row>
    <row r="859" spans="7:17" ht="15.75" customHeight="1" x14ac:dyDescent="0.25"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</row>
    <row r="860" spans="7:17" ht="15.75" customHeight="1" x14ac:dyDescent="0.25"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</row>
    <row r="861" spans="7:17" ht="15.75" customHeight="1" x14ac:dyDescent="0.25"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</row>
    <row r="862" spans="7:17" ht="15.75" customHeight="1" x14ac:dyDescent="0.25"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</row>
    <row r="863" spans="7:17" ht="15.75" customHeight="1" x14ac:dyDescent="0.25"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</row>
    <row r="864" spans="7:17" ht="15.75" customHeight="1" x14ac:dyDescent="0.25"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</row>
    <row r="865" spans="7:17" ht="15.75" customHeight="1" x14ac:dyDescent="0.25"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</row>
    <row r="866" spans="7:17" ht="15.75" customHeight="1" x14ac:dyDescent="0.25"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</row>
    <row r="867" spans="7:17" ht="15.75" customHeight="1" x14ac:dyDescent="0.25"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</row>
    <row r="868" spans="7:17" ht="15.75" customHeight="1" x14ac:dyDescent="0.25"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</row>
    <row r="869" spans="7:17" ht="15.75" customHeight="1" x14ac:dyDescent="0.25"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</row>
    <row r="870" spans="7:17" ht="15.75" customHeight="1" x14ac:dyDescent="0.25"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</row>
    <row r="871" spans="7:17" ht="15.75" customHeight="1" x14ac:dyDescent="0.25"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</row>
    <row r="872" spans="7:17" ht="15.75" customHeight="1" x14ac:dyDescent="0.25"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</row>
    <row r="873" spans="7:17" ht="15.75" customHeight="1" x14ac:dyDescent="0.25"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</row>
    <row r="874" spans="7:17" ht="15.75" customHeight="1" x14ac:dyDescent="0.25"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</row>
    <row r="875" spans="7:17" ht="15.75" customHeight="1" x14ac:dyDescent="0.25"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</row>
    <row r="876" spans="7:17" ht="15.75" customHeight="1" x14ac:dyDescent="0.25"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</row>
    <row r="877" spans="7:17" ht="15.75" customHeight="1" x14ac:dyDescent="0.25"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</row>
    <row r="878" spans="7:17" ht="15.75" customHeight="1" x14ac:dyDescent="0.25"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</row>
    <row r="879" spans="7:17" ht="15.75" customHeight="1" x14ac:dyDescent="0.25"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</row>
    <row r="880" spans="7:17" ht="15.75" customHeight="1" x14ac:dyDescent="0.25"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</row>
    <row r="881" spans="7:17" ht="15.75" customHeight="1" x14ac:dyDescent="0.25"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</row>
    <row r="882" spans="7:17" ht="15.75" customHeight="1" x14ac:dyDescent="0.25"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</row>
    <row r="883" spans="7:17" ht="15.75" customHeight="1" x14ac:dyDescent="0.25"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</row>
    <row r="884" spans="7:17" ht="15.75" customHeight="1" x14ac:dyDescent="0.25"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</row>
    <row r="885" spans="7:17" ht="15.75" customHeight="1" x14ac:dyDescent="0.25"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</row>
    <row r="886" spans="7:17" ht="15.75" customHeight="1" x14ac:dyDescent="0.25"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</row>
    <row r="887" spans="7:17" ht="15.75" customHeight="1" x14ac:dyDescent="0.25"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</row>
    <row r="888" spans="7:17" ht="15.75" customHeight="1" x14ac:dyDescent="0.25"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</row>
    <row r="889" spans="7:17" ht="15.75" customHeight="1" x14ac:dyDescent="0.25"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</row>
    <row r="890" spans="7:17" ht="15.75" customHeight="1" x14ac:dyDescent="0.25"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</row>
    <row r="891" spans="7:17" ht="15.75" customHeight="1" x14ac:dyDescent="0.25"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</row>
    <row r="892" spans="7:17" ht="15.75" customHeight="1" x14ac:dyDescent="0.25"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</row>
    <row r="893" spans="7:17" ht="15.75" customHeight="1" x14ac:dyDescent="0.25"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</row>
    <row r="894" spans="7:17" ht="15.75" customHeight="1" x14ac:dyDescent="0.25"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</row>
    <row r="895" spans="7:17" ht="15.75" customHeight="1" x14ac:dyDescent="0.25"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</row>
    <row r="896" spans="7:17" ht="15.75" customHeight="1" x14ac:dyDescent="0.25"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</row>
    <row r="897" spans="7:17" ht="15.75" customHeight="1" x14ac:dyDescent="0.25"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</row>
    <row r="898" spans="7:17" ht="15.75" customHeight="1" x14ac:dyDescent="0.25"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</row>
    <row r="899" spans="7:17" ht="15.75" customHeight="1" x14ac:dyDescent="0.25"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</row>
    <row r="900" spans="7:17" ht="15.75" customHeight="1" x14ac:dyDescent="0.25"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</row>
    <row r="901" spans="7:17" ht="15.75" customHeight="1" x14ac:dyDescent="0.25"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</row>
    <row r="902" spans="7:17" ht="15.75" customHeight="1" x14ac:dyDescent="0.25"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</row>
    <row r="903" spans="7:17" ht="15.75" customHeight="1" x14ac:dyDescent="0.25"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</row>
    <row r="904" spans="7:17" ht="15.75" customHeight="1" x14ac:dyDescent="0.25"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</row>
    <row r="905" spans="7:17" ht="15.75" customHeight="1" x14ac:dyDescent="0.25"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</row>
    <row r="906" spans="7:17" ht="15.75" customHeight="1" x14ac:dyDescent="0.25"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</row>
    <row r="907" spans="7:17" ht="15.75" customHeight="1" x14ac:dyDescent="0.25"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</row>
    <row r="908" spans="7:17" ht="15.75" customHeight="1" x14ac:dyDescent="0.25"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</row>
    <row r="909" spans="7:17" ht="15.75" customHeight="1" x14ac:dyDescent="0.25"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</row>
    <row r="910" spans="7:17" ht="15.75" customHeight="1" x14ac:dyDescent="0.25"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</row>
    <row r="911" spans="7:17" ht="15.75" customHeight="1" x14ac:dyDescent="0.25"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</row>
    <row r="912" spans="7:17" ht="15.75" customHeight="1" x14ac:dyDescent="0.25"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</row>
    <row r="913" spans="7:17" ht="15.75" customHeight="1" x14ac:dyDescent="0.25"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</row>
    <row r="914" spans="7:17" ht="15.75" customHeight="1" x14ac:dyDescent="0.25"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</row>
    <row r="915" spans="7:17" ht="15.75" customHeight="1" x14ac:dyDescent="0.25"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</row>
    <row r="916" spans="7:17" ht="15.75" customHeight="1" x14ac:dyDescent="0.25"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</row>
    <row r="917" spans="7:17" ht="15.75" customHeight="1" x14ac:dyDescent="0.25"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</row>
    <row r="918" spans="7:17" ht="15.75" customHeight="1" x14ac:dyDescent="0.25"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</row>
    <row r="919" spans="7:17" ht="15.75" customHeight="1" x14ac:dyDescent="0.25"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</row>
    <row r="920" spans="7:17" ht="15.75" customHeight="1" x14ac:dyDescent="0.25"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</row>
    <row r="921" spans="7:17" ht="15.75" customHeight="1" x14ac:dyDescent="0.25"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</row>
    <row r="922" spans="7:17" ht="15.75" customHeight="1" x14ac:dyDescent="0.25"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</row>
    <row r="923" spans="7:17" ht="15.75" customHeight="1" x14ac:dyDescent="0.25"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</row>
    <row r="924" spans="7:17" ht="15.75" customHeight="1" x14ac:dyDescent="0.25"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</row>
    <row r="925" spans="7:17" ht="15.75" customHeight="1" x14ac:dyDescent="0.25"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</row>
    <row r="926" spans="7:17" ht="15.75" customHeight="1" x14ac:dyDescent="0.25"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</row>
    <row r="927" spans="7:17" ht="15.75" customHeight="1" x14ac:dyDescent="0.25"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</row>
    <row r="928" spans="7:17" ht="15.75" customHeight="1" x14ac:dyDescent="0.25"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</row>
    <row r="929" spans="7:17" ht="15.75" customHeight="1" x14ac:dyDescent="0.25"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</row>
    <row r="930" spans="7:17" ht="15.75" customHeight="1" x14ac:dyDescent="0.25"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</row>
    <row r="931" spans="7:17" ht="15.75" customHeight="1" x14ac:dyDescent="0.25"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</row>
    <row r="932" spans="7:17" ht="15.75" customHeight="1" x14ac:dyDescent="0.25"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</row>
    <row r="933" spans="7:17" ht="15.75" customHeight="1" x14ac:dyDescent="0.25"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</row>
    <row r="934" spans="7:17" ht="15.75" customHeight="1" x14ac:dyDescent="0.25"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</row>
    <row r="935" spans="7:17" ht="15.75" customHeight="1" x14ac:dyDescent="0.25"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</row>
    <row r="936" spans="7:17" ht="15.75" customHeight="1" x14ac:dyDescent="0.25"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</row>
    <row r="937" spans="7:17" ht="15.75" customHeight="1" x14ac:dyDescent="0.25"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</row>
    <row r="938" spans="7:17" ht="15.75" customHeight="1" x14ac:dyDescent="0.25"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</row>
    <row r="939" spans="7:17" ht="15.75" customHeight="1" x14ac:dyDescent="0.25"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</row>
    <row r="940" spans="7:17" ht="15.75" customHeight="1" x14ac:dyDescent="0.25"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</row>
    <row r="941" spans="7:17" ht="15.75" customHeight="1" x14ac:dyDescent="0.25"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</row>
    <row r="942" spans="7:17" ht="15.75" customHeight="1" x14ac:dyDescent="0.25"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</row>
    <row r="943" spans="7:17" ht="15.75" customHeight="1" x14ac:dyDescent="0.25"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</row>
    <row r="944" spans="7:17" ht="15.75" customHeight="1" x14ac:dyDescent="0.25"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</row>
    <row r="945" spans="7:17" ht="15.75" customHeight="1" x14ac:dyDescent="0.25"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</row>
    <row r="946" spans="7:17" ht="15.75" customHeight="1" x14ac:dyDescent="0.25"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</row>
    <row r="947" spans="7:17" ht="15.75" customHeight="1" x14ac:dyDescent="0.25"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</row>
    <row r="948" spans="7:17" ht="15.75" customHeight="1" x14ac:dyDescent="0.25"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</row>
    <row r="949" spans="7:17" ht="15.75" customHeight="1" x14ac:dyDescent="0.25"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</row>
    <row r="950" spans="7:17" ht="15.75" customHeight="1" x14ac:dyDescent="0.25"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</row>
    <row r="951" spans="7:17" ht="15.75" customHeight="1" x14ac:dyDescent="0.25"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</row>
    <row r="952" spans="7:17" ht="15.75" customHeight="1" x14ac:dyDescent="0.25"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</row>
    <row r="953" spans="7:17" ht="15.75" customHeight="1" x14ac:dyDescent="0.25"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</row>
    <row r="954" spans="7:17" ht="15.75" customHeight="1" x14ac:dyDescent="0.25"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</row>
    <row r="955" spans="7:17" ht="15.75" customHeight="1" x14ac:dyDescent="0.25"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</row>
    <row r="956" spans="7:17" ht="15.75" customHeight="1" x14ac:dyDescent="0.25"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</row>
    <row r="957" spans="7:17" ht="15.75" customHeight="1" x14ac:dyDescent="0.25"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</row>
    <row r="958" spans="7:17" ht="15.75" customHeight="1" x14ac:dyDescent="0.25"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</row>
    <row r="959" spans="7:17" ht="15.75" customHeight="1" x14ac:dyDescent="0.25"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</row>
    <row r="960" spans="7:17" ht="15.75" customHeight="1" x14ac:dyDescent="0.25"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</row>
    <row r="961" spans="7:17" ht="15.75" customHeight="1" x14ac:dyDescent="0.25"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</row>
    <row r="962" spans="7:17" ht="15.75" customHeight="1" x14ac:dyDescent="0.25"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</row>
    <row r="963" spans="7:17" ht="15.75" customHeight="1" x14ac:dyDescent="0.25"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</row>
    <row r="964" spans="7:17" ht="15.75" customHeight="1" x14ac:dyDescent="0.25"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</row>
    <row r="965" spans="7:17" ht="15.75" customHeight="1" x14ac:dyDescent="0.25"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</row>
    <row r="966" spans="7:17" ht="15.75" customHeight="1" x14ac:dyDescent="0.25"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</row>
    <row r="967" spans="7:17" ht="15.75" customHeight="1" x14ac:dyDescent="0.25"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</row>
    <row r="968" spans="7:17" ht="15.75" customHeight="1" x14ac:dyDescent="0.25"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</row>
    <row r="969" spans="7:17" ht="15.75" customHeight="1" x14ac:dyDescent="0.25"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</row>
    <row r="970" spans="7:17" ht="15.75" customHeight="1" x14ac:dyDescent="0.25"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</row>
    <row r="971" spans="7:17" ht="15.75" customHeight="1" x14ac:dyDescent="0.25"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</row>
    <row r="972" spans="7:17" ht="15.75" customHeight="1" x14ac:dyDescent="0.25"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</row>
    <row r="973" spans="7:17" ht="15.75" customHeight="1" x14ac:dyDescent="0.25"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</row>
    <row r="974" spans="7:17" ht="15.75" customHeight="1" x14ac:dyDescent="0.25"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</row>
    <row r="975" spans="7:17" ht="15.75" customHeight="1" x14ac:dyDescent="0.25"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</row>
    <row r="976" spans="7:17" ht="15.75" customHeight="1" x14ac:dyDescent="0.25"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</row>
    <row r="977" spans="7:17" ht="15.75" customHeight="1" x14ac:dyDescent="0.25"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</row>
    <row r="978" spans="7:17" ht="15.75" customHeight="1" x14ac:dyDescent="0.25"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</row>
    <row r="979" spans="7:17" ht="15.75" customHeight="1" x14ac:dyDescent="0.25"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</row>
    <row r="980" spans="7:17" ht="15.75" customHeight="1" x14ac:dyDescent="0.25"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</row>
    <row r="981" spans="7:17" ht="15.75" customHeight="1" x14ac:dyDescent="0.25"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</row>
    <row r="982" spans="7:17" ht="15.75" customHeight="1" x14ac:dyDescent="0.25"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</row>
    <row r="983" spans="7:17" ht="15.75" customHeight="1" x14ac:dyDescent="0.25"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</row>
    <row r="984" spans="7:17" ht="15.75" customHeight="1" x14ac:dyDescent="0.25"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</row>
    <row r="985" spans="7:17" ht="15.75" customHeight="1" x14ac:dyDescent="0.25"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</row>
    <row r="986" spans="7:17" ht="15.75" customHeight="1" x14ac:dyDescent="0.25"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</row>
    <row r="987" spans="7:17" ht="15.75" customHeight="1" x14ac:dyDescent="0.25"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</row>
    <row r="988" spans="7:17" ht="15.75" customHeight="1" x14ac:dyDescent="0.25"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</row>
    <row r="989" spans="7:17" ht="15.75" customHeight="1" x14ac:dyDescent="0.25"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</row>
    <row r="990" spans="7:17" ht="15.75" customHeight="1" x14ac:dyDescent="0.25"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</row>
    <row r="991" spans="7:17" ht="15.75" customHeight="1" x14ac:dyDescent="0.25"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</row>
    <row r="992" spans="7:17" ht="15.75" customHeight="1" x14ac:dyDescent="0.25"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</row>
    <row r="993" spans="7:17" ht="15.75" customHeight="1" x14ac:dyDescent="0.25"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</row>
    <row r="994" spans="7:17" ht="15.75" customHeight="1" x14ac:dyDescent="0.25"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</row>
    <row r="995" spans="7:17" ht="15.75" customHeight="1" x14ac:dyDescent="0.25"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</row>
  </sheetData>
  <mergeCells count="1">
    <mergeCell ref="A1:B1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FC8DB-A6C5-446C-A7C7-DC163F9FE864}">
  <dimension ref="A1:AC1011"/>
  <sheetViews>
    <sheetView showGridLines="0" zoomScale="150" zoomScaleNormal="150" workbookViewId="0">
      <selection activeCell="I2" sqref="I2"/>
    </sheetView>
  </sheetViews>
  <sheetFormatPr defaultColWidth="12.625" defaultRowHeight="15" customHeight="1" x14ac:dyDescent="0.25"/>
  <cols>
    <col min="1" max="1" width="24" style="89" customWidth="1"/>
    <col min="2" max="2" width="5" style="89" customWidth="1"/>
    <col min="3" max="3" width="5.75" style="89" customWidth="1"/>
    <col min="4" max="4" width="5" style="89" customWidth="1"/>
    <col min="5" max="5" width="5.75" style="89" customWidth="1"/>
    <col min="6" max="6" width="5" style="89" customWidth="1"/>
    <col min="7" max="7" width="5.625" style="89" customWidth="1"/>
    <col min="8" max="8" width="11.625" style="89" customWidth="1"/>
    <col min="9" max="9" width="32.25" style="89" customWidth="1"/>
    <col min="10" max="25" width="8.125" style="89" customWidth="1"/>
    <col min="26" max="26" width="11.75" style="89" customWidth="1"/>
    <col min="27" max="29" width="8.125" style="89" customWidth="1"/>
    <col min="30" max="16384" width="12.625" style="89"/>
  </cols>
  <sheetData>
    <row r="1" spans="1:29" ht="16.5" customHeight="1" x14ac:dyDescent="0.25">
      <c r="A1" s="176" t="s">
        <v>284</v>
      </c>
      <c r="B1" s="177"/>
      <c r="C1" s="177"/>
      <c r="D1" s="177"/>
      <c r="E1" s="177"/>
      <c r="F1" s="177"/>
      <c r="G1" s="177"/>
      <c r="H1" s="177"/>
      <c r="I1" s="90"/>
      <c r="J1" s="90"/>
      <c r="K1" s="90"/>
      <c r="L1" s="90"/>
      <c r="M1" s="90"/>
      <c r="N1" s="90"/>
      <c r="O1" s="90"/>
      <c r="P1" s="90"/>
      <c r="Q1" s="91"/>
      <c r="R1" s="91"/>
      <c r="S1" s="91"/>
      <c r="T1" s="91"/>
      <c r="U1" s="91"/>
      <c r="V1" s="91"/>
      <c r="W1" s="91"/>
      <c r="X1" s="91"/>
      <c r="Y1" s="91"/>
      <c r="Z1" s="92"/>
      <c r="AA1" s="91"/>
      <c r="AB1" s="91"/>
      <c r="AC1" s="91"/>
    </row>
    <row r="2" spans="1:29" ht="16.5" customHeight="1" x14ac:dyDescent="0.25">
      <c r="A2" s="177"/>
      <c r="B2" s="177"/>
      <c r="C2" s="177"/>
      <c r="D2" s="177"/>
      <c r="E2" s="177"/>
      <c r="F2" s="177"/>
      <c r="G2" s="177"/>
      <c r="H2" s="177"/>
      <c r="I2" s="90"/>
      <c r="J2" s="90"/>
      <c r="K2" s="90"/>
      <c r="L2" s="90"/>
      <c r="M2" s="90"/>
      <c r="N2" s="90"/>
      <c r="O2" s="90"/>
      <c r="P2" s="90"/>
      <c r="Q2" s="91"/>
      <c r="R2" s="91"/>
      <c r="S2" s="91"/>
      <c r="T2" s="91"/>
      <c r="U2" s="91"/>
      <c r="V2" s="91"/>
      <c r="W2" s="91"/>
      <c r="X2" s="91"/>
      <c r="Y2" s="91"/>
      <c r="Z2" s="92"/>
      <c r="AA2" s="91"/>
      <c r="AB2" s="91"/>
      <c r="AC2" s="91"/>
    </row>
    <row r="3" spans="1:29" ht="19.5" customHeight="1" x14ac:dyDescent="0.25">
      <c r="A3" s="178" t="s">
        <v>270</v>
      </c>
      <c r="B3" s="177"/>
      <c r="C3" s="178" t="s">
        <v>271</v>
      </c>
      <c r="D3" s="177"/>
      <c r="E3" s="177" t="s">
        <v>271</v>
      </c>
      <c r="F3" s="177"/>
      <c r="G3" s="177" t="s">
        <v>271</v>
      </c>
      <c r="H3" s="177"/>
      <c r="I3" s="90"/>
      <c r="J3" s="90"/>
      <c r="K3" s="90"/>
      <c r="L3" s="90"/>
      <c r="M3" s="90"/>
      <c r="N3" s="90"/>
      <c r="O3" s="90"/>
      <c r="P3" s="90"/>
      <c r="Q3" s="91"/>
      <c r="R3" s="91"/>
      <c r="S3" s="91"/>
      <c r="T3" s="91"/>
      <c r="U3" s="91"/>
      <c r="V3" s="91"/>
      <c r="W3" s="91"/>
      <c r="X3" s="91"/>
      <c r="Y3" s="91"/>
      <c r="Z3" s="92"/>
      <c r="AA3" s="91"/>
      <c r="AB3" s="91"/>
      <c r="AC3" s="91"/>
    </row>
    <row r="4" spans="1:29" ht="10.5" customHeight="1" x14ac:dyDescent="0.25">
      <c r="A4" s="93"/>
      <c r="B4" s="93"/>
      <c r="C4" s="94"/>
      <c r="D4" s="95"/>
      <c r="E4" s="94"/>
      <c r="F4" s="95"/>
      <c r="G4" s="94"/>
      <c r="H4" s="96"/>
      <c r="I4" s="90"/>
      <c r="J4" s="90"/>
      <c r="K4" s="90"/>
      <c r="L4" s="90"/>
      <c r="M4" s="90"/>
      <c r="N4" s="90"/>
      <c r="O4" s="90"/>
      <c r="P4" s="90"/>
      <c r="Q4" s="91"/>
      <c r="R4" s="91"/>
      <c r="S4" s="91"/>
      <c r="T4" s="91"/>
      <c r="U4" s="91"/>
      <c r="V4" s="91"/>
      <c r="W4" s="91"/>
      <c r="X4" s="91"/>
      <c r="Y4" s="91"/>
      <c r="Z4" s="92"/>
      <c r="AA4" s="91"/>
      <c r="AB4" s="91"/>
      <c r="AC4" s="91"/>
    </row>
    <row r="5" spans="1:29" ht="12.75" customHeight="1" x14ac:dyDescent="0.25">
      <c r="A5" s="97" t="s">
        <v>5</v>
      </c>
      <c r="B5" s="98" t="s">
        <v>6</v>
      </c>
      <c r="C5" s="99" t="s">
        <v>272</v>
      </c>
      <c r="D5" s="98" t="s">
        <v>6</v>
      </c>
      <c r="E5" s="99" t="s">
        <v>272</v>
      </c>
      <c r="F5" s="98" t="s">
        <v>6</v>
      </c>
      <c r="G5" s="99" t="s">
        <v>272</v>
      </c>
      <c r="H5" s="99" t="s">
        <v>7</v>
      </c>
      <c r="I5" s="100" t="s">
        <v>8</v>
      </c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</row>
    <row r="6" spans="1:29" ht="12.75" customHeight="1" x14ac:dyDescent="0.25">
      <c r="A6" s="102" t="s">
        <v>9</v>
      </c>
      <c r="B6" s="103"/>
      <c r="C6" s="104" t="str">
        <f>IF(B6="", "", LOOKUP(B6,{0,78,86.1},{"Low","Normal","High"}))</f>
        <v/>
      </c>
      <c r="D6" s="103"/>
      <c r="E6" s="104" t="str">
        <f>IF(D6="", "", LOOKUP(D6,{0,78,86.1},{"Low","Normal","High"}))</f>
        <v/>
      </c>
      <c r="F6" s="103"/>
      <c r="G6" s="104" t="str">
        <f>IF(F6="", "", LOOKUP(F6,{0,78,86.1},{"Low","Normal","High"}))</f>
        <v/>
      </c>
      <c r="H6" s="105" t="s">
        <v>244</v>
      </c>
      <c r="I6" s="106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</row>
    <row r="7" spans="1:29" ht="12.75" customHeight="1" x14ac:dyDescent="0.25">
      <c r="A7" s="102" t="s">
        <v>11</v>
      </c>
      <c r="B7" s="103"/>
      <c r="C7" s="104" t="str">
        <f t="array" ref="C7">IF(B7="","",LOOKUP(B7,{0,1,5.1},{"Low","Normal","High"}))</f>
        <v/>
      </c>
      <c r="D7" s="103"/>
      <c r="E7" s="104" t="str">
        <f t="array" ref="E7">IF(D7="","",LOOKUP(D7,{0,1,5.1},{"Low","Normal","High"}))</f>
        <v/>
      </c>
      <c r="F7" s="103"/>
      <c r="G7" s="104" t="str">
        <f t="array" ref="G7">IF(F7="","",LOOKUP(F7,{0,1,5.1},{"Low","Normal","High"}))</f>
        <v/>
      </c>
      <c r="H7" s="105" t="s">
        <v>245</v>
      </c>
      <c r="I7" s="107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8"/>
      <c r="Y7" s="101"/>
      <c r="Z7" s="101"/>
      <c r="AA7" s="101"/>
      <c r="AB7" s="101"/>
      <c r="AC7" s="101"/>
    </row>
    <row r="8" spans="1:29" ht="12.75" customHeight="1" x14ac:dyDescent="0.25">
      <c r="A8" s="102" t="s">
        <v>201</v>
      </c>
      <c r="B8" s="103"/>
      <c r="C8" s="104" t="str">
        <f>IF(B8="", "", LOOKUP(B8,{0,1.1,1.51},{"Low","Normal","High"}))</f>
        <v/>
      </c>
      <c r="D8" s="103"/>
      <c r="E8" s="104" t="str">
        <f>IF(D8="", "", LOOKUP(D8,{0,1.1,1.51},{"Low","Normal","High"}))</f>
        <v/>
      </c>
      <c r="F8" s="103"/>
      <c r="G8" s="104" t="str">
        <f>IF(F8="", "", LOOKUP(F8,{0,1.1,1.51},{"Low","Normal","High"}))</f>
        <v/>
      </c>
      <c r="H8" s="105" t="s">
        <v>246</v>
      </c>
      <c r="I8" s="107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</row>
    <row r="9" spans="1:29" ht="12.75" customHeight="1" x14ac:dyDescent="0.25">
      <c r="A9" s="102" t="s">
        <v>13</v>
      </c>
      <c r="B9" s="103"/>
      <c r="C9" s="104" t="str">
        <f>IF(B9="","",LOOKUP(B9,{0,4.7,5.31},{"Low","Normal","High"}))</f>
        <v/>
      </c>
      <c r="D9" s="103"/>
      <c r="E9" s="104" t="str">
        <f>IF(D9="","",LOOKUP(D9,{0,4.7,5.31},{"Low","Normal","High"}))</f>
        <v/>
      </c>
      <c r="F9" s="103"/>
      <c r="G9" s="104" t="str">
        <f>IF(F9="","",LOOKUP(F9,{0,4.7,5.31},{"Low","Normal","High"}))</f>
        <v/>
      </c>
      <c r="H9" s="105" t="s">
        <v>247</v>
      </c>
      <c r="I9" s="107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</row>
    <row r="10" spans="1:29" ht="12.75" customHeight="1" x14ac:dyDescent="0.25">
      <c r="A10" s="102" t="s">
        <v>202</v>
      </c>
      <c r="B10" s="103"/>
      <c r="C10" s="104" t="str">
        <f>IF(B10="","",LOOKUP(B10,{0,15,60},{"Low","Normal","High"}))</f>
        <v/>
      </c>
      <c r="D10" s="103"/>
      <c r="E10" s="104" t="str">
        <f>IF(D10="","",LOOKUP(D10,{0,15,60},{"Low","Normal","High"}))</f>
        <v/>
      </c>
      <c r="F10" s="103"/>
      <c r="G10" s="104" t="str">
        <f>IF(F10="","",LOOKUP(F10,{0,15,60},{"Low","Normal","High"}))</f>
        <v/>
      </c>
      <c r="H10" s="105" t="s">
        <v>248</v>
      </c>
      <c r="I10" s="107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</row>
    <row r="11" spans="1:29" ht="12.75" customHeight="1" x14ac:dyDescent="0.25">
      <c r="A11" s="102" t="s">
        <v>203</v>
      </c>
      <c r="B11" s="103"/>
      <c r="C11" s="104" t="str">
        <f>IF(B11="","",LOOKUP(B11,{0,190,228.1},{"Low","Normal","High"}))</f>
        <v/>
      </c>
      <c r="D11" s="103"/>
      <c r="E11" s="104" t="str">
        <f>IF(D11="","",LOOKUP(D11,{0,190,228.1},{"Low","Normal","High"}))</f>
        <v/>
      </c>
      <c r="F11" s="103"/>
      <c r="G11" s="104" t="str">
        <f>IF(F11="","",LOOKUP(F11,{0,190,228.1},{"Low","Normal","High"}))</f>
        <v/>
      </c>
      <c r="H11" s="105" t="s">
        <v>249</v>
      </c>
      <c r="I11" s="107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</row>
    <row r="12" spans="1:29" ht="12.75" customHeight="1" x14ac:dyDescent="0.25">
      <c r="A12" s="102" t="s">
        <v>204</v>
      </c>
      <c r="B12" s="103"/>
      <c r="C12" s="104" t="str">
        <f t="array" ref="C12">IF(B12="","",LOOKUP(B12,{0,3.5,6},{"Low","Normal","High"}))</f>
        <v/>
      </c>
      <c r="D12" s="103"/>
      <c r="E12" s="104" t="str">
        <f t="array" ref="E12">IF(D12="","",LOOKUP(D12,{0,3.5,6},{"Low","Normal","High"}))</f>
        <v/>
      </c>
      <c r="F12" s="103"/>
      <c r="G12" s="104" t="str">
        <f t="array" ref="G12">IF(F12="","",LOOKUP(F12,{0,3.5,6},{"Low","Normal","High"}))</f>
        <v/>
      </c>
      <c r="H12" s="105" t="s">
        <v>15</v>
      </c>
      <c r="I12" s="107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</row>
    <row r="13" spans="1:29" ht="12.75" customHeight="1" x14ac:dyDescent="0.25">
      <c r="A13" s="102" t="s">
        <v>205</v>
      </c>
      <c r="B13" s="103"/>
      <c r="C13" s="104" t="str">
        <f t="array" ref="C13">IF(B13="","",LOOKUP(B13,{0,3,5.51},{"Low","Normal","High"}))</f>
        <v/>
      </c>
      <c r="D13" s="103"/>
      <c r="E13" s="104" t="str">
        <f t="array" ref="E13">IF(D13="","",LOOKUP(D13,{0,3,5.51},{"Low","Normal","High"}))</f>
        <v/>
      </c>
      <c r="F13" s="103"/>
      <c r="G13" s="104" t="str">
        <f t="array" ref="G13">IF(F13="","",LOOKUP(F13,{0,3,5.51},{"Low","Normal","High"}))</f>
        <v/>
      </c>
      <c r="H13" s="105" t="s">
        <v>16</v>
      </c>
      <c r="I13" s="107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</row>
    <row r="14" spans="1:29" ht="12.75" customHeight="1" x14ac:dyDescent="0.25">
      <c r="A14" s="102" t="s">
        <v>17</v>
      </c>
      <c r="B14" s="103"/>
      <c r="C14" s="104" t="str">
        <f t="array" ref="C14">IF(B14="","",LOOKUP(B14,{0,12,17.1},{"Low","Normal","High"}))</f>
        <v/>
      </c>
      <c r="D14" s="103"/>
      <c r="E14" s="104" t="str">
        <f t="array" ref="E14">IF(D14="","",LOOKUP(D14,{0,12,17.1},{"Low","Normal","High"}))</f>
        <v/>
      </c>
      <c r="F14" s="103"/>
      <c r="G14" s="104" t="str">
        <f t="array" ref="G14">IF(F14="","",LOOKUP(F14,{0,12,17.1},{"Low","Normal","High"}))</f>
        <v/>
      </c>
      <c r="H14" s="109" t="s">
        <v>18</v>
      </c>
      <c r="I14" s="107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</row>
    <row r="15" spans="1:29" ht="12.75" customHeight="1" x14ac:dyDescent="0.25">
      <c r="A15" s="102" t="s">
        <v>19</v>
      </c>
      <c r="B15" s="103"/>
      <c r="C15" s="104" t="str">
        <f t="array" ref="C15">IF(B15="","",LOOKUP(B15,{0,0.8,1.11},{"Low","Normal","High"}))</f>
        <v/>
      </c>
      <c r="D15" s="103"/>
      <c r="E15" s="104" t="str">
        <f t="array" ref="E15">IF(D15="","",LOOKUP(D15,{0,0.8,1.11},{"Low","Normal","High"}))</f>
        <v/>
      </c>
      <c r="F15" s="103"/>
      <c r="G15" s="104" t="str">
        <f t="array" ref="G15">IF(F15="","",LOOKUP(F15,{0,0.8,1.11},{"Low","Normal","High"}))</f>
        <v/>
      </c>
      <c r="H15" s="105" t="s">
        <v>20</v>
      </c>
      <c r="I15" s="107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</row>
    <row r="16" spans="1:29" ht="12.75" customHeight="1" x14ac:dyDescent="0.25">
      <c r="A16" s="102" t="s">
        <v>21</v>
      </c>
      <c r="B16" s="103"/>
      <c r="C16" s="104" t="str">
        <f t="array" ref="C16">IF(B16="","",LOOKUP(B16,{0,90,128.01},{"Low","Normal","High"}))</f>
        <v/>
      </c>
      <c r="D16" s="103"/>
      <c r="E16" s="104" t="str">
        <f t="array" ref="E16">IF(D16="","",LOOKUP(D16,{0,90,128.01},{"Low","Normal","High"}))</f>
        <v/>
      </c>
      <c r="F16" s="103"/>
      <c r="G16" s="104" t="str">
        <f t="array" ref="G16">IF(F16="","",LOOKUP(F16,{0,90,128.01},{"Low","Normal","High"}))</f>
        <v/>
      </c>
      <c r="H16" s="105" t="s">
        <v>22</v>
      </c>
      <c r="I16" s="107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</row>
    <row r="17" spans="1:29" ht="12.75" customHeight="1" x14ac:dyDescent="0.25">
      <c r="A17" s="102" t="s">
        <v>23</v>
      </c>
      <c r="B17" s="103"/>
      <c r="C17" s="104" t="str">
        <f t="array" ref="C17">IF(B17="","",LOOKUP(B17,{0,10,16.1},{"Low","Normal","High"}))</f>
        <v/>
      </c>
      <c r="D17" s="103"/>
      <c r="E17" s="104" t="str">
        <f t="array" ref="E17">IF(D17="","",LOOKUP(D17,{0,10,16.1},{"Low","Normal","High"}))</f>
        <v/>
      </c>
      <c r="F17" s="103"/>
      <c r="G17" s="104" t="str">
        <f t="array" ref="G17">IF(F17="","",LOOKUP(F17,{0,10,16.1},{"Low","Normal","High"}))</f>
        <v/>
      </c>
      <c r="H17" s="105" t="s">
        <v>24</v>
      </c>
      <c r="I17" s="107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</row>
    <row r="18" spans="1:29" ht="12.75" customHeight="1" x14ac:dyDescent="0.25">
      <c r="A18" s="102" t="s">
        <v>25</v>
      </c>
      <c r="B18" s="103"/>
      <c r="C18" s="104" t="str">
        <f>IF(B18="","",LOOKUP(B18,{0,139,142.1},{"Low","Normal","High"}))</f>
        <v/>
      </c>
      <c r="D18" s="103"/>
      <c r="E18" s="104" t="str">
        <f>IF(D18="","",LOOKUP(D18,{0,139,142.1},{"Low","Normal","High"}))</f>
        <v/>
      </c>
      <c r="F18" s="103"/>
      <c r="G18" s="104" t="str">
        <f>IF(F18="","",LOOKUP(F18,{0,139,142.1},{"Low","Normal","High"}))</f>
        <v/>
      </c>
      <c r="H18" s="105" t="s">
        <v>250</v>
      </c>
      <c r="I18" s="107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</row>
    <row r="19" spans="1:29" ht="12.75" customHeight="1" x14ac:dyDescent="0.25">
      <c r="A19" s="102" t="s">
        <v>27</v>
      </c>
      <c r="B19" s="103"/>
      <c r="C19" s="104" t="str">
        <f>IF(B19="","",LOOKUP(B19,{0,4.1,4.31},{"Low","Normal","High"}))</f>
        <v/>
      </c>
      <c r="D19" s="103"/>
      <c r="E19" s="104" t="str">
        <f>IF(D19="","",LOOKUP(D19,{0,4.1,4.31},{"Low","Normal","High"}))</f>
        <v/>
      </c>
      <c r="F19" s="103"/>
      <c r="G19" s="104" t="str">
        <f>IF(F19="","",LOOKUP(F19,{0,4.1,4.31},{"Low","Normal","High"}))</f>
        <v/>
      </c>
      <c r="H19" s="105" t="s">
        <v>251</v>
      </c>
      <c r="I19" s="107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</row>
    <row r="20" spans="1:29" ht="12.75" customHeight="1" x14ac:dyDescent="0.25">
      <c r="A20" s="102" t="s">
        <v>29</v>
      </c>
      <c r="B20" s="103"/>
      <c r="C20" s="104" t="str">
        <f t="array" ref="C20">IF(B20="","",LOOKUP(B20,{0,100,106.1},{"Low","Normal","High"}))</f>
        <v/>
      </c>
      <c r="D20" s="103"/>
      <c r="E20" s="104" t="str">
        <f t="array" ref="E20">IF(D20="","",LOOKUP(D20,{0,100,106.1},{"Low","Normal","High"}))</f>
        <v/>
      </c>
      <c r="F20" s="103"/>
      <c r="G20" s="104" t="str">
        <f t="array" ref="G20">IF(F20="","",LOOKUP(F20,{0,100,106.1},{"Low","Normal","High"}))</f>
        <v/>
      </c>
      <c r="H20" s="105" t="s">
        <v>30</v>
      </c>
      <c r="I20" s="107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</row>
    <row r="21" spans="1:29" ht="12.75" customHeight="1" x14ac:dyDescent="0.25">
      <c r="A21" s="102" t="s">
        <v>31</v>
      </c>
      <c r="B21" s="103"/>
      <c r="C21" s="104" t="str">
        <f t="array" ref="C21">IF(B21="","",LOOKUP(B21,{0,25,28.1},{"Low","Normal","High"}))</f>
        <v/>
      </c>
      <c r="D21" s="103"/>
      <c r="E21" s="104" t="str">
        <f t="array" ref="E21">IF(D21="","",LOOKUP(D21,{0,25,28.1},{"Low","Normal","High"}))</f>
        <v/>
      </c>
      <c r="F21" s="103"/>
      <c r="G21" s="104" t="str">
        <f t="array" ref="G21">IF(F21="","",LOOKUP(F21,{0,25,28.1},{"Low","Normal","High"}))</f>
        <v/>
      </c>
      <c r="H21" s="105" t="s">
        <v>32</v>
      </c>
      <c r="I21" s="107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</row>
    <row r="22" spans="1:29" ht="12.75" customHeight="1" x14ac:dyDescent="0.25">
      <c r="A22" s="102" t="s">
        <v>33</v>
      </c>
      <c r="B22" s="103"/>
      <c r="C22" s="104" t="str">
        <f t="array" ref="C22">IF(B22="","",LOOKUP(B22,{0,9.5,10.1},{"Low","Normal","High"}))</f>
        <v/>
      </c>
      <c r="D22" s="103"/>
      <c r="E22" s="104" t="str">
        <f t="array" ref="E22">IF(D22="","",LOOKUP(D22,{0,9.5,10.1},{"Low","Normal","High"}))</f>
        <v/>
      </c>
      <c r="F22" s="103"/>
      <c r="G22" s="104" t="str">
        <f t="array" ref="G22">IF(F22="","",LOOKUP(F22,{0,9.5,10.1},{"Low","Normal","High"}))</f>
        <v/>
      </c>
      <c r="H22" s="105" t="s">
        <v>34</v>
      </c>
      <c r="I22" s="107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</row>
    <row r="23" spans="1:29" ht="12.75" customHeight="1" x14ac:dyDescent="0.25">
      <c r="A23" s="102" t="s">
        <v>35</v>
      </c>
      <c r="B23" s="103"/>
      <c r="C23" s="104" t="str">
        <f t="array" ref="C23">IF(B23="","",LOOKUP(B23,{0,3,4.1},{"Low","Normal","High"}))</f>
        <v/>
      </c>
      <c r="D23" s="103"/>
      <c r="E23" s="104" t="str">
        <f t="array" ref="E23">IF(D23="","",LOOKUP(D23,{0,3,4.1},{"Low","Normal","High"}))</f>
        <v/>
      </c>
      <c r="F23" s="103"/>
      <c r="G23" s="104" t="str">
        <f t="array" ref="G23">IF(F23="","",LOOKUP(F23,{0,3,4.1},{"Low","Normal","High"}))</f>
        <v/>
      </c>
      <c r="H23" s="105" t="s">
        <v>36</v>
      </c>
      <c r="I23" s="107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</row>
    <row r="24" spans="1:29" ht="12.75" customHeight="1" x14ac:dyDescent="0.25">
      <c r="A24" s="102" t="s">
        <v>151</v>
      </c>
      <c r="B24" s="103"/>
      <c r="C24" s="104" t="str">
        <f>IF(B24="","",LOOKUP(B24,{0,7,12.1},{"Low","Normal","High"}))</f>
        <v/>
      </c>
      <c r="D24" s="103"/>
      <c r="E24" s="104" t="str">
        <f>IF(D24="","",LOOKUP(D24,{0,7,12.1},{"Low","Normal","High"}))</f>
        <v/>
      </c>
      <c r="F24" s="103"/>
      <c r="G24" s="104" t="str">
        <f>IF(F24="","",LOOKUP(F24,{0,7,12.1},{"Low","Normal","High"}))</f>
        <v/>
      </c>
      <c r="H24" s="105" t="s">
        <v>152</v>
      </c>
      <c r="I24" s="107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</row>
    <row r="25" spans="1:29" ht="12.75" customHeight="1" x14ac:dyDescent="0.25">
      <c r="A25" s="102" t="s">
        <v>37</v>
      </c>
      <c r="B25" s="103"/>
      <c r="C25" s="104" t="str">
        <f>IF(B25="","",LOOKUP(B25,{0,6.9,7.41},{"Low","Normal","High"}))</f>
        <v/>
      </c>
      <c r="D25" s="103"/>
      <c r="E25" s="104" t="str">
        <f>IF(D25="","",LOOKUP(D25,{0,6.9,7.41},{"Low","Normal","High"}))</f>
        <v/>
      </c>
      <c r="F25" s="103"/>
      <c r="G25" s="104" t="str">
        <f>IF(F25="","",LOOKUP(F25,{0,6.9,7.41},{"Low","Normal","High"}))</f>
        <v/>
      </c>
      <c r="H25" s="105" t="s">
        <v>38</v>
      </c>
      <c r="I25" s="107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</row>
    <row r="26" spans="1:29" ht="12.75" customHeight="1" x14ac:dyDescent="0.25">
      <c r="A26" s="102" t="s">
        <v>39</v>
      </c>
      <c r="B26" s="103"/>
      <c r="C26" s="104" t="str">
        <f>IF(B26="","",LOOKUP(B26,{0,4.5,5},{"Low","Normal","High"}))</f>
        <v/>
      </c>
      <c r="D26" s="103"/>
      <c r="E26" s="104" t="str">
        <f>IF(D26="","",LOOKUP(D26,{0,4.5,5},{"Low","Normal","High"}))</f>
        <v/>
      </c>
      <c r="F26" s="103"/>
      <c r="G26" s="104" t="str">
        <f>IF(F26="","",LOOKUP(F26,{0,4.5,5},{"Low","Normal","High"}))</f>
        <v/>
      </c>
      <c r="H26" s="105" t="s">
        <v>252</v>
      </c>
      <c r="I26" s="107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</row>
    <row r="27" spans="1:29" ht="12.75" customHeight="1" x14ac:dyDescent="0.25">
      <c r="A27" s="102" t="s">
        <v>41</v>
      </c>
      <c r="B27" s="103"/>
      <c r="C27" s="104" t="str">
        <f t="array" ref="C27">IF(B27="","",LOOKUP(B27,{0,2.4,2.81},{"Low","Normal","High"}))</f>
        <v/>
      </c>
      <c r="D27" s="103"/>
      <c r="E27" s="104" t="str">
        <f t="array" ref="E27">IF(D27="","",LOOKUP(D27,{0,2.4,2.81},{"Low","Normal","High"}))</f>
        <v/>
      </c>
      <c r="F27" s="103"/>
      <c r="G27" s="104" t="str">
        <f t="array" ref="G27">IF(F27="","",LOOKUP(F27,{0,2.4,2.81},{"Low","Normal","High"}))</f>
        <v/>
      </c>
      <c r="H27" s="105" t="s">
        <v>42</v>
      </c>
      <c r="I27" s="107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</row>
    <row r="28" spans="1:29" ht="12.75" customHeight="1" x14ac:dyDescent="0.25">
      <c r="A28" s="102" t="s">
        <v>43</v>
      </c>
      <c r="B28" s="103"/>
      <c r="C28" s="104" t="str">
        <f t="array" ref="C28">IF(B28="","",LOOKUP(B28,{0,1.5,2.1},{"Low","Normal","High"}))</f>
        <v/>
      </c>
      <c r="D28" s="103"/>
      <c r="E28" s="104" t="str">
        <f t="array" ref="E28">IF(D28="","",LOOKUP(D28,{0,1.5,2.1},{"Low","Normal","High"}))</f>
        <v/>
      </c>
      <c r="F28" s="103"/>
      <c r="G28" s="104" t="str">
        <f t="array" ref="G28">IF(F28="","",LOOKUP(F28,{0,1.5,2.1},{"Low","Normal","High"}))</f>
        <v/>
      </c>
      <c r="H28" s="105" t="s">
        <v>44</v>
      </c>
      <c r="I28" s="107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</row>
    <row r="29" spans="1:29" ht="12.75" customHeight="1" x14ac:dyDescent="0.25">
      <c r="A29" s="102" t="s">
        <v>45</v>
      </c>
      <c r="B29" s="103"/>
      <c r="C29" s="104" t="str">
        <f t="array" ref="C29">IF(B29="","",LOOKUP(B29,{0,0.2,1},{"Low","Normal","High"}))</f>
        <v/>
      </c>
      <c r="D29" s="103"/>
      <c r="E29" s="104"/>
      <c r="F29" s="103"/>
      <c r="G29" s="104" t="str">
        <f t="array" ref="G29">IF(F29="","",LOOKUP(F29,{0,0.2,1},{"Low","Normal","High"}))</f>
        <v/>
      </c>
      <c r="H29" s="105" t="s">
        <v>253</v>
      </c>
      <c r="I29" s="107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</row>
    <row r="30" spans="1:29" ht="12.75" customHeight="1" x14ac:dyDescent="0.25">
      <c r="A30" s="102" t="s">
        <v>47</v>
      </c>
      <c r="B30" s="103"/>
      <c r="C30" s="104" t="str">
        <f>IF(B30="","",LOOKUP(B30,{0,60,80.1},{"Low","Normal","High"}))</f>
        <v/>
      </c>
      <c r="D30" s="103"/>
      <c r="E30" s="104" t="str">
        <f>IF(D30="","",LOOKUP(D30,{0,60,80.1},{"Low","Normal","High"}))</f>
        <v/>
      </c>
      <c r="F30" s="103"/>
      <c r="G30" s="104" t="str">
        <f>IF(F30="","",LOOKUP(F30,{0,60,80.1},{"Low","Normal","High"}))</f>
        <v/>
      </c>
      <c r="H30" s="105" t="s">
        <v>254</v>
      </c>
      <c r="I30" s="107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</row>
    <row r="31" spans="1:29" ht="12.75" customHeight="1" x14ac:dyDescent="0.25">
      <c r="A31" s="102" t="s">
        <v>49</v>
      </c>
      <c r="B31" s="103"/>
      <c r="C31" s="104" t="str">
        <f t="array" ref="C31">IF(B31="","",LOOKUP(B31,{0,140,200},{"Low","Normal","High"}))</f>
        <v/>
      </c>
      <c r="D31" s="103"/>
      <c r="E31" s="104" t="str">
        <f t="array" ref="E31">IF(D31="","",LOOKUP(D31,{0,140,200},{"Low","Normal","High"}))</f>
        <v/>
      </c>
      <c r="F31" s="103"/>
      <c r="G31" s="104" t="str">
        <f t="array" ref="G31">IF(F31="","",LOOKUP(F31,{0,140,200},{"Low","Normal","High"}))</f>
        <v/>
      </c>
      <c r="H31" s="105" t="s">
        <v>50</v>
      </c>
      <c r="I31" s="107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</row>
    <row r="32" spans="1:29" ht="12.75" customHeight="1" x14ac:dyDescent="0.25">
      <c r="A32" s="110" t="s">
        <v>206</v>
      </c>
      <c r="B32" s="111"/>
      <c r="C32" s="112" t="str">
        <f>IF(B32="","",LOOKUP(B32,{0,12,25.1},{"Low","Normal","High"}))</f>
        <v/>
      </c>
      <c r="D32" s="111"/>
      <c r="E32" s="112" t="str">
        <f>IF(D32="","",LOOKUP(D32,{0,12,25.1},{"Low","Normal","High"}))</f>
        <v/>
      </c>
      <c r="F32" s="111"/>
      <c r="G32" s="112" t="str">
        <f>IF(F32="","",LOOKUP(F32,{0,12,25.1},{"Low","Normal","High"}))</f>
        <v/>
      </c>
      <c r="H32" s="113" t="s">
        <v>51</v>
      </c>
      <c r="I32" s="107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</row>
    <row r="33" spans="1:29" ht="12.75" customHeight="1" x14ac:dyDescent="0.25">
      <c r="A33" s="114" t="s">
        <v>207</v>
      </c>
      <c r="B33" s="115"/>
      <c r="C33" s="116" t="str">
        <f>IF(B33="","",LOOKUP(B33,{0,10,20.1},{"Low","Normal","High"}))</f>
        <v/>
      </c>
      <c r="D33" s="115"/>
      <c r="E33" s="116" t="str">
        <f>IF(D33="","",LOOKUP(D33,{0,10,20.1},{"Low","Normal","High"}))</f>
        <v/>
      </c>
      <c r="F33" s="115"/>
      <c r="G33" s="116" t="str">
        <f>IF(F33="","",LOOKUP(F33,{0,10,20.1},{"Low","Normal","High"}))</f>
        <v/>
      </c>
      <c r="H33" s="116" t="s">
        <v>255</v>
      </c>
      <c r="I33" s="117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</row>
    <row r="34" spans="1:29" ht="12.75" customHeight="1" x14ac:dyDescent="0.25">
      <c r="A34" s="114" t="s">
        <v>208</v>
      </c>
      <c r="B34" s="115"/>
      <c r="C34" s="116" t="str">
        <f>IF(B34="","",LOOKUP(B34,{0,12,28.1},{"Low","Normal","High"}))</f>
        <v/>
      </c>
      <c r="D34" s="115"/>
      <c r="E34" s="116" t="str">
        <f>IF(D34="","",LOOKUP(D34,{0,12,28.1},{"Low","Normal","High"}))</f>
        <v/>
      </c>
      <c r="F34" s="115"/>
      <c r="G34" s="116" t="str">
        <f>IF(F34="","",LOOKUP(F34,{0,12,28.1},{"Low","Normal","High"}))</f>
        <v/>
      </c>
      <c r="H34" s="116" t="s">
        <v>53</v>
      </c>
      <c r="I34" s="117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</row>
    <row r="35" spans="1:29" ht="12.75" customHeight="1" x14ac:dyDescent="0.25">
      <c r="A35" s="114" t="s">
        <v>209</v>
      </c>
      <c r="B35" s="115"/>
      <c r="C35" s="116" t="str">
        <f>IF(B35="","",LOOKUP(B35,{0,10,25.1},{"Low","Normal","High"}))</f>
        <v/>
      </c>
      <c r="D35" s="115"/>
      <c r="E35" s="116" t="str">
        <f>IF(D35="","",LOOKUP(D35,{0,10,25.1},{"Low","Normal","High"}))</f>
        <v/>
      </c>
      <c r="F35" s="115"/>
      <c r="G35" s="116" t="str">
        <f>IF(F35="","",LOOKUP(F35,{0,10,25.1},{"Low","Normal","High"}))</f>
        <v/>
      </c>
      <c r="H35" s="116" t="s">
        <v>256</v>
      </c>
      <c r="I35" s="117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</row>
    <row r="36" spans="1:29" ht="12.75" customHeight="1" x14ac:dyDescent="0.25">
      <c r="A36" s="114" t="s">
        <v>54</v>
      </c>
      <c r="B36" s="115"/>
      <c r="C36" s="116" t="str">
        <f>IF(B36="","",LOOKUP(B36,{0,18,28.1},{"Low","Normal","High"}))</f>
        <v/>
      </c>
      <c r="D36" s="115"/>
      <c r="E36" s="116" t="str">
        <f>IF(D36="","",LOOKUP(D36,{0,18,28.1},{"Low","Normal","High"}))</f>
        <v/>
      </c>
      <c r="F36" s="115"/>
      <c r="G36" s="116" t="str">
        <f>IF(F36="","",LOOKUP(F36,{0,18,28.1},{"Low","Normal","High"}))</f>
        <v/>
      </c>
      <c r="H36" s="116" t="s">
        <v>55</v>
      </c>
      <c r="I36" s="117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</row>
    <row r="37" spans="1:29" ht="12.75" customHeight="1" x14ac:dyDescent="0.25">
      <c r="A37" s="118"/>
      <c r="B37" s="119"/>
      <c r="C37" s="120"/>
      <c r="D37" s="119"/>
      <c r="E37" s="120"/>
      <c r="F37" s="119"/>
      <c r="G37" s="120"/>
      <c r="H37" s="120"/>
      <c r="I37" s="107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</row>
    <row r="38" spans="1:29" ht="12.75" customHeight="1" x14ac:dyDescent="0.25">
      <c r="A38" s="118"/>
      <c r="B38" s="121"/>
      <c r="C38" s="120"/>
      <c r="D38" s="121"/>
      <c r="E38" s="120"/>
      <c r="F38" s="121"/>
      <c r="G38" s="120"/>
      <c r="H38" s="120"/>
      <c r="I38" s="107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</row>
    <row r="39" spans="1:29" ht="12.75" customHeight="1" x14ac:dyDescent="0.25">
      <c r="A39" s="97" t="s">
        <v>56</v>
      </c>
      <c r="B39" s="98" t="s">
        <v>6</v>
      </c>
      <c r="C39" s="99" t="s">
        <v>272</v>
      </c>
      <c r="D39" s="98" t="s">
        <v>6</v>
      </c>
      <c r="E39" s="99" t="s">
        <v>272</v>
      </c>
      <c r="F39" s="98" t="s">
        <v>6</v>
      </c>
      <c r="G39" s="99" t="s">
        <v>272</v>
      </c>
      <c r="H39" s="122" t="s">
        <v>7</v>
      </c>
      <c r="I39" s="107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</row>
    <row r="40" spans="1:29" ht="12.75" customHeight="1" x14ac:dyDescent="0.25">
      <c r="A40" s="102" t="s">
        <v>57</v>
      </c>
      <c r="B40" s="103"/>
      <c r="C40" s="104" t="str">
        <f t="array" ref="C40">IF(B40="","",LOOKUP(B40,{0,170,200.1},{"Low","Normal","High"}))</f>
        <v/>
      </c>
      <c r="D40" s="103"/>
      <c r="E40" s="104" t="str">
        <f t="array" ref="E40">IF(D40="","",LOOKUP(D40,{0,170,200.1},{"Low","Normal","High"}))</f>
        <v/>
      </c>
      <c r="F40" s="103"/>
      <c r="G40" s="104" t="str">
        <f t="array" ref="G40">IF(F40="","",LOOKUP(F40,{0,170,200.1},{"Low","Normal","High"}))</f>
        <v/>
      </c>
      <c r="H40" s="105" t="s">
        <v>58</v>
      </c>
      <c r="I40" s="107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8"/>
      <c r="Y40" s="101"/>
      <c r="Z40" s="101"/>
      <c r="AA40" s="101"/>
      <c r="AB40" s="101"/>
      <c r="AC40" s="101"/>
    </row>
    <row r="41" spans="1:29" ht="12.75" customHeight="1" x14ac:dyDescent="0.25">
      <c r="A41" s="102" t="s">
        <v>59</v>
      </c>
      <c r="B41" s="103"/>
      <c r="C41" s="104" t="str">
        <f t="array" ref="C41">IF(B41="","",LOOKUP(B41,{0,70,80.1},{"Low","Normal","High"}))</f>
        <v/>
      </c>
      <c r="D41" s="103"/>
      <c r="E41" s="104" t="str">
        <f t="array" ref="E41">IF(D41="","",LOOKUP(D41,{0,70,80.1},{"Low","Normal","High"}))</f>
        <v/>
      </c>
      <c r="F41" s="103"/>
      <c r="G41" s="104" t="str">
        <f t="array" ref="G41">IF(F41="","",LOOKUP(F41,{0,70,80.1},{"Low","Normal","High"}))</f>
        <v/>
      </c>
      <c r="H41" s="105" t="s">
        <v>60</v>
      </c>
      <c r="I41" s="107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8"/>
      <c r="Y41" s="101"/>
      <c r="Z41" s="101"/>
      <c r="AA41" s="101"/>
      <c r="AB41" s="101"/>
      <c r="AC41" s="101"/>
    </row>
    <row r="42" spans="1:29" ht="12.75" customHeight="1" x14ac:dyDescent="0.25">
      <c r="A42" s="102" t="s">
        <v>61</v>
      </c>
      <c r="B42" s="103"/>
      <c r="C42" s="104" t="str">
        <f t="array" ref="C42">IF(B42="","",LOOKUP(B42,{0,55,85.1},{"Low","Normal","High"}))</f>
        <v/>
      </c>
      <c r="D42" s="103"/>
      <c r="E42" s="104" t="str">
        <f t="array" ref="E42">IF(D42="","",LOOKUP(D42,{0,55,85.1},{"Low","Normal","High"}))</f>
        <v/>
      </c>
      <c r="F42" s="103"/>
      <c r="G42" s="104" t="str">
        <f t="array" ref="G42">IF(F42="","",LOOKUP(F42,{0,55,85.1},{"Low","Normal","High"}))</f>
        <v/>
      </c>
      <c r="H42" s="105" t="s">
        <v>62</v>
      </c>
      <c r="I42" s="107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8"/>
      <c r="Y42" s="101"/>
      <c r="Z42" s="101"/>
      <c r="AA42" s="101"/>
      <c r="AB42" s="101"/>
      <c r="AC42" s="101"/>
    </row>
    <row r="43" spans="1:29" ht="12.75" customHeight="1" x14ac:dyDescent="0.25">
      <c r="A43" s="102" t="s">
        <v>63</v>
      </c>
      <c r="B43" s="103"/>
      <c r="C43" s="104" t="str">
        <f t="array" ref="C43">IF(B43="","",LOOKUP(B43,{0,80,100.1},{"Low","Normal","High"}))</f>
        <v/>
      </c>
      <c r="D43" s="103"/>
      <c r="E43" s="104" t="str">
        <f t="array" ref="E43">IF(D43="","",LOOKUP(D43,{0,80,100.1},{"Low","Normal","High"}))</f>
        <v/>
      </c>
      <c r="F43" s="103"/>
      <c r="G43" s="104" t="str">
        <f t="array" ref="G43">IF(F43="","",LOOKUP(F43,{0,80,100.1},{"Low","Normal","High"}))</f>
        <v/>
      </c>
      <c r="H43" s="105" t="s">
        <v>273</v>
      </c>
      <c r="I43" s="107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8"/>
      <c r="Y43" s="101"/>
      <c r="Z43" s="101"/>
      <c r="AA43" s="101"/>
      <c r="AB43" s="101"/>
      <c r="AC43" s="101"/>
    </row>
    <row r="44" spans="1:29" ht="12.75" customHeight="1" x14ac:dyDescent="0.25">
      <c r="A44" s="102" t="s">
        <v>65</v>
      </c>
      <c r="B44" s="103" t="str">
        <f>IF(B41="", "", IF(B42="", "", B41/B42))</f>
        <v/>
      </c>
      <c r="C44" s="104" t="str">
        <f t="array" ref="C44">IF(B44="","",LOOKUP(B44,{0,0,2},{"Low","Normal","High"}))</f>
        <v/>
      </c>
      <c r="D44" s="103"/>
      <c r="E44" s="104" t="str">
        <f t="array" ref="E44">IF(D44="","",LOOKUP(D44,{0,0,2},{"Low","Normal","High"}))</f>
        <v/>
      </c>
      <c r="F44" s="103"/>
      <c r="G44" s="104" t="str">
        <f t="array" ref="G44">IF(F44="","",LOOKUP(F44,{0,0,2},{"Low","Normal","High"}))</f>
        <v/>
      </c>
      <c r="H44" s="109" t="s">
        <v>66</v>
      </c>
      <c r="I44" s="107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8"/>
      <c r="Y44" s="101"/>
      <c r="Z44" s="101"/>
      <c r="AA44" s="101"/>
      <c r="AB44" s="101"/>
      <c r="AC44" s="101"/>
    </row>
    <row r="45" spans="1:29" ht="12.75" customHeight="1" x14ac:dyDescent="0.25">
      <c r="A45" s="102" t="s">
        <v>67</v>
      </c>
      <c r="B45" s="103" t="str">
        <f>IF(B40="", "", IF(B42="","",B40/B42))</f>
        <v/>
      </c>
      <c r="C45" s="104" t="str">
        <f t="array" ref="C45">IF(B45="","",LOOKUP(B45,{0,0,4.5},{"Low","Normal","High"}))</f>
        <v/>
      </c>
      <c r="D45" s="103"/>
      <c r="E45" s="104" t="str">
        <f t="array" ref="E45">IF(D45="","",LOOKUP(D45,{0,0,4.5},{"Low","Normal","High"}))</f>
        <v/>
      </c>
      <c r="F45" s="103"/>
      <c r="G45" s="104" t="str">
        <f t="array" ref="G45">IF(F45="","",LOOKUP(F45,{0,0,4.5},{"Low","Normal","High"}))</f>
        <v/>
      </c>
      <c r="H45" s="109" t="s">
        <v>68</v>
      </c>
      <c r="I45" s="107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8"/>
      <c r="Y45" s="101"/>
      <c r="Z45" s="101"/>
      <c r="AA45" s="101"/>
      <c r="AB45" s="101"/>
      <c r="AC45" s="101"/>
    </row>
    <row r="46" spans="1:29" ht="12.75" customHeight="1" x14ac:dyDescent="0.25">
      <c r="A46" s="118"/>
      <c r="B46" s="119"/>
      <c r="C46" s="120"/>
      <c r="D46" s="119"/>
      <c r="E46" s="120"/>
      <c r="F46" s="119"/>
      <c r="G46" s="120"/>
      <c r="H46" s="123"/>
      <c r="I46" s="107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8"/>
      <c r="Y46" s="101"/>
      <c r="Z46" s="101"/>
      <c r="AA46" s="101"/>
      <c r="AB46" s="101"/>
      <c r="AC46" s="101"/>
    </row>
    <row r="47" spans="1:29" ht="12.75" customHeight="1" x14ac:dyDescent="0.25">
      <c r="A47" s="118"/>
      <c r="B47" s="121"/>
      <c r="C47" s="120"/>
      <c r="D47" s="121"/>
      <c r="E47" s="120"/>
      <c r="F47" s="121"/>
      <c r="G47" s="120"/>
      <c r="H47" s="120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</row>
    <row r="48" spans="1:29" ht="12.75" customHeight="1" x14ac:dyDescent="0.25">
      <c r="A48" s="97" t="s">
        <v>69</v>
      </c>
      <c r="B48" s="98" t="s">
        <v>6</v>
      </c>
      <c r="C48" s="99" t="s">
        <v>272</v>
      </c>
      <c r="D48" s="98" t="s">
        <v>6</v>
      </c>
      <c r="E48" s="99" t="s">
        <v>272</v>
      </c>
      <c r="F48" s="98" t="s">
        <v>6</v>
      </c>
      <c r="G48" s="99" t="s">
        <v>272</v>
      </c>
      <c r="H48" s="122" t="s">
        <v>7</v>
      </c>
      <c r="I48" s="107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</row>
    <row r="49" spans="1:29" ht="12.75" customHeight="1" x14ac:dyDescent="0.25">
      <c r="A49" s="102" t="s">
        <v>70</v>
      </c>
      <c r="B49" s="103"/>
      <c r="C49" s="104" t="str">
        <f t="array" ref="C49">IF(B49="","",LOOKUP(B49,{0,5,7.51},{"Low","Normal","High"}))</f>
        <v/>
      </c>
      <c r="D49" s="103"/>
      <c r="E49" s="104" t="str">
        <f t="array" ref="E49">IF(D49="","",LOOKUP(D49,{0,5,7.51},{"Low","Normal","High"}))</f>
        <v/>
      </c>
      <c r="F49" s="103"/>
      <c r="G49" s="104" t="str">
        <f t="array" ref="G49">IF(F49="","",LOOKUP(F49,{0,5,7.51},{"Low","Normal","High"}))</f>
        <v/>
      </c>
      <c r="H49" s="105" t="s">
        <v>274</v>
      </c>
      <c r="I49" s="107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</row>
    <row r="50" spans="1:29" ht="12.75" customHeight="1" x14ac:dyDescent="0.25">
      <c r="A50" s="124" t="s">
        <v>210</v>
      </c>
      <c r="B50" s="103"/>
      <c r="C50" s="104" t="str">
        <f t="array" ref="C50">IF(B50="","",LOOKUP(B50,{0,4.2,4.91},{"Low","Normal","High"}))</f>
        <v/>
      </c>
      <c r="D50" s="103"/>
      <c r="E50" s="104" t="str">
        <f t="array" ref="E50">IF(D50="","",LOOKUP(D50,{0,4.2,4.91},{"Low","Normal","High"}))</f>
        <v/>
      </c>
      <c r="F50" s="103"/>
      <c r="G50" s="104" t="str">
        <f t="array" ref="G50">IF(F50="","",LOOKUP(F50,{0,4.2,4.91},{"Low","Normal","High"}))</f>
        <v/>
      </c>
      <c r="H50" s="125" t="s">
        <v>275</v>
      </c>
      <c r="I50" s="107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</row>
    <row r="51" spans="1:29" ht="12.75" customHeight="1" x14ac:dyDescent="0.25">
      <c r="A51" s="124" t="s">
        <v>211</v>
      </c>
      <c r="B51" s="103"/>
      <c r="C51" s="104" t="str">
        <f t="array" ref="C51">IF(B51="","",LOOKUP(B51,{0,3.9,4.51},{"Low","Normal","High"}))</f>
        <v/>
      </c>
      <c r="D51" s="103"/>
      <c r="E51" s="104" t="str">
        <f t="array" ref="E51">IF(D51="","",LOOKUP(D51,{0,3.9,4.51},{"Low","Normal","High"}))</f>
        <v/>
      </c>
      <c r="F51" s="103"/>
      <c r="G51" s="104" t="str">
        <f t="array" ref="G51">IF(F51="","",LOOKUP(F51,{0,3.9,4.51},{"Low","Normal","High"}))</f>
        <v/>
      </c>
      <c r="H51" s="125" t="s">
        <v>276</v>
      </c>
      <c r="I51" s="107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</row>
    <row r="52" spans="1:29" ht="12.75" customHeight="1" x14ac:dyDescent="0.25">
      <c r="A52" s="124" t="s">
        <v>212</v>
      </c>
      <c r="B52" s="103"/>
      <c r="C52" s="104" t="str">
        <f t="array" ref="C52">IF(B52="","",LOOKUP(B52,{0,14,15.51},{"Low","Normal","High"}))</f>
        <v/>
      </c>
      <c r="D52" s="103"/>
      <c r="E52" s="104" t="str">
        <f t="array" ref="E52">IF(D52="","",LOOKUP(D52,{0,14,15.51},{"Low","Normal","High"}))</f>
        <v/>
      </c>
      <c r="F52" s="103"/>
      <c r="G52" s="104" t="str">
        <f t="array" ref="G52">IF(F52="","",LOOKUP(F52,{0,14,15.51},{"Low","Normal","High"}))</f>
        <v/>
      </c>
      <c r="H52" s="105" t="s">
        <v>277</v>
      </c>
      <c r="I52" s="107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</row>
    <row r="53" spans="1:29" ht="12.75" customHeight="1" x14ac:dyDescent="0.25">
      <c r="A53" s="124" t="s">
        <v>213</v>
      </c>
      <c r="B53" s="103"/>
      <c r="C53" s="104" t="str">
        <f t="array" ref="C53">IF(B53="","",LOOKUP(B53,{0,13.5,14.51},{"Low","Normal","High"}))</f>
        <v/>
      </c>
      <c r="D53" s="103"/>
      <c r="E53" s="104" t="str">
        <f t="array" ref="E53">IF(D53="","",LOOKUP(D53,{0,13.5,14.51},{"Low","Normal","High"}))</f>
        <v/>
      </c>
      <c r="F53" s="103"/>
      <c r="G53" s="104" t="str">
        <f t="array" ref="G53">IF(F53="","",LOOKUP(F53,{0,13.5,14.51},{"Low","Normal","High"}))</f>
        <v/>
      </c>
      <c r="H53" s="105" t="s">
        <v>71</v>
      </c>
      <c r="I53" s="107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</row>
    <row r="54" spans="1:29" ht="12.75" customHeight="1" x14ac:dyDescent="0.25">
      <c r="A54" s="124" t="s">
        <v>214</v>
      </c>
      <c r="B54" s="103"/>
      <c r="C54" s="104" t="str">
        <f t="array" ref="C54">IF(B54="","",LOOKUP(B54,{0,40,48.1},{"Low","Normal","High"}))</f>
        <v/>
      </c>
      <c r="D54" s="103"/>
      <c r="E54" s="104" t="str">
        <f t="array" ref="E54">IF(D54="","",LOOKUP(D54,{0,40,48.1},{"Low","Normal","High"}))</f>
        <v/>
      </c>
      <c r="F54" s="103"/>
      <c r="G54" s="104" t="str">
        <f t="array" ref="G54">IF(F54="","",LOOKUP(F54,{0,40,48.1},{"Low","Normal","High"}))</f>
        <v/>
      </c>
      <c r="H54" s="105" t="s">
        <v>278</v>
      </c>
      <c r="I54" s="107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</row>
    <row r="55" spans="1:29" ht="12.75" customHeight="1" x14ac:dyDescent="0.25">
      <c r="A55" s="124" t="s">
        <v>215</v>
      </c>
      <c r="B55" s="103"/>
      <c r="C55" s="104" t="str">
        <f t="array" ref="C55">IF(B55="","",LOOKUP(B55,{0,37,44.1},{"Low","Normal","High"}))</f>
        <v/>
      </c>
      <c r="D55" s="103"/>
      <c r="E55" s="104" t="str">
        <f t="array" ref="E55">IF(D55="","",LOOKUP(D55,{0,37,44.1},{"Low","Normal","High"}))</f>
        <v/>
      </c>
      <c r="F55" s="103"/>
      <c r="G55" s="104" t="str">
        <f t="array" ref="G55">IF(F55="","",LOOKUP(F55,{0,37,44.1},{"Low","Normal","High"}))</f>
        <v/>
      </c>
      <c r="H55" s="105" t="s">
        <v>74</v>
      </c>
      <c r="I55" s="107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</row>
    <row r="56" spans="1:29" ht="12.75" customHeight="1" x14ac:dyDescent="0.25">
      <c r="A56" s="102" t="s">
        <v>75</v>
      </c>
      <c r="B56" s="103"/>
      <c r="C56" s="104" t="str">
        <f t="array" ref="C56">IF(B56="","",LOOKUP(B56,{0,82,90},{"Low","Normal","High"}))</f>
        <v/>
      </c>
      <c r="D56" s="103"/>
      <c r="E56" s="104" t="str">
        <f t="array" ref="E56">IF(D56="","",LOOKUP(D56,{0,82,90},{"Low","Normal","High"}))</f>
        <v/>
      </c>
      <c r="F56" s="103"/>
      <c r="G56" s="104" t="str">
        <f t="array" ref="G56">IF(F56="","",LOOKUP(F56,{0,82,90},{"Low","Normal","High"}))</f>
        <v/>
      </c>
      <c r="H56" s="105" t="s">
        <v>76</v>
      </c>
      <c r="I56" s="107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</row>
    <row r="57" spans="1:29" ht="12.75" customHeight="1" x14ac:dyDescent="0.25">
      <c r="A57" s="102" t="s">
        <v>77</v>
      </c>
      <c r="B57" s="103"/>
      <c r="C57" s="104" t="str">
        <f t="array" ref="C57">IF(B57="","",LOOKUP(B57,{0,28,32},{"Low","Normal","High"}))</f>
        <v/>
      </c>
      <c r="D57" s="103"/>
      <c r="E57" s="104" t="str">
        <f t="array" ref="E57">IF(D57="","",LOOKUP(D57,{0,28,32},{"Low","Normal","High"}))</f>
        <v/>
      </c>
      <c r="F57" s="103"/>
      <c r="G57" s="104" t="str">
        <f t="array" ref="G57">IF(F57="","",LOOKUP(F57,{0,28,32},{"Low","Normal","High"}))</f>
        <v/>
      </c>
      <c r="H57" s="105" t="s">
        <v>78</v>
      </c>
      <c r="I57" s="107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</row>
    <row r="58" spans="1:29" ht="12.75" customHeight="1" x14ac:dyDescent="0.25">
      <c r="A58" s="102" t="s">
        <v>79</v>
      </c>
      <c r="B58" s="103"/>
      <c r="C58" s="104" t="str">
        <f t="array" ref="C58">IF(B58="","",LOOKUP(B58,{0,32,35.1},{"Low","Normal","High"}))</f>
        <v/>
      </c>
      <c r="D58" s="103"/>
      <c r="E58" s="104" t="str">
        <f t="array" ref="E58">IF(D58="","",LOOKUP(D58,{0,32,35.1},{"Low","Normal","High"}))</f>
        <v/>
      </c>
      <c r="F58" s="103"/>
      <c r="G58" s="104" t="str">
        <f t="array" ref="G58">IF(F58="","",LOOKUP(F58,{0,32,35.1},{"Low","Normal","High"}))</f>
        <v/>
      </c>
      <c r="H58" s="105" t="s">
        <v>80</v>
      </c>
      <c r="I58" s="107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</row>
    <row r="59" spans="1:29" ht="12.75" customHeight="1" x14ac:dyDescent="0.25">
      <c r="A59" s="102" t="s">
        <v>81</v>
      </c>
      <c r="B59" s="103"/>
      <c r="C59" s="104" t="str">
        <f t="array" ref="C59">IF(B59="","",LOOKUP(B59,{0,11,13.1},{"Low","Normal","High"}))</f>
        <v/>
      </c>
      <c r="D59" s="103"/>
      <c r="E59" s="104" t="str">
        <f t="array" ref="E59">IF(D59="","",LOOKUP(D59,{0,11,13.1},{"Low","Normal","High"}))</f>
        <v/>
      </c>
      <c r="F59" s="103"/>
      <c r="G59" s="104" t="str">
        <f t="array" ref="G59">IF(F59="","",LOOKUP(F59,{0,11,13.1},{"Low","Normal","High"}))</f>
        <v/>
      </c>
      <c r="H59" s="105" t="s">
        <v>82</v>
      </c>
      <c r="I59" s="107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</row>
    <row r="60" spans="1:29" ht="12.75" customHeight="1" x14ac:dyDescent="0.25">
      <c r="A60" s="102" t="s">
        <v>83</v>
      </c>
      <c r="B60" s="103"/>
      <c r="C60" s="104" t="str">
        <f t="array" ref="C60">IF(B60="","",LOOKUP(B60,{0,150,385.1},{"Low","Normal","High"}))</f>
        <v/>
      </c>
      <c r="D60" s="103"/>
      <c r="E60" s="104" t="str">
        <f t="array" ref="E60">IF(D60="","",LOOKUP(D60,{0,150,385.1},{"Low","Normal","High"}))</f>
        <v/>
      </c>
      <c r="F60" s="103"/>
      <c r="G60" s="104" t="str">
        <f t="array" ref="G60">IF(F60="","",LOOKUP(F60,{0,150,385.1},{"Low","Normal","High"}))</f>
        <v/>
      </c>
      <c r="H60" s="105" t="s">
        <v>279</v>
      </c>
      <c r="I60" s="107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</row>
    <row r="61" spans="1:29" ht="12.75" customHeight="1" x14ac:dyDescent="0.25">
      <c r="A61" s="102" t="s">
        <v>84</v>
      </c>
      <c r="B61" s="103"/>
      <c r="C61" s="104" t="str">
        <f t="array" ref="C61">IF(B61="","",LOOKUP(B61,{0,40,60.1},{"Low","Normal","High"}))</f>
        <v/>
      </c>
      <c r="D61" s="103"/>
      <c r="E61" s="104" t="str">
        <f t="array" ref="E61">IF(D61="","",LOOKUP(D61,{0,40,60.1},{"Low","Normal","High"}))</f>
        <v/>
      </c>
      <c r="F61" s="103"/>
      <c r="G61" s="104" t="str">
        <f t="array" ref="G61">IF(F61="","",LOOKUP(F61,{0,40,60.1},{"Low","Normal","High"}))</f>
        <v/>
      </c>
      <c r="H61" s="105" t="s">
        <v>85</v>
      </c>
      <c r="I61" s="107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</row>
    <row r="62" spans="1:29" ht="12.75" customHeight="1" x14ac:dyDescent="0.25">
      <c r="A62" s="102" t="s">
        <v>86</v>
      </c>
      <c r="B62" s="103"/>
      <c r="C62" s="104" t="str">
        <f t="array" ref="C62">IF(B62="","",LOOKUP(B62,{0,24,44.1},{"Low","Normal","High"}))</f>
        <v/>
      </c>
      <c r="D62" s="103"/>
      <c r="E62" s="104" t="str">
        <f t="array" ref="E62">IF(D62="","",LOOKUP(D62,{0,24,44.1},{"Low","Normal","High"}))</f>
        <v/>
      </c>
      <c r="F62" s="103"/>
      <c r="G62" s="104" t="str">
        <f t="array" ref="G62">IF(F62="","",LOOKUP(F62,{0,24,44.1},{"Low","Normal","High"}))</f>
        <v/>
      </c>
      <c r="H62" s="105" t="s">
        <v>87</v>
      </c>
      <c r="I62" s="107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</row>
    <row r="63" spans="1:29" ht="12.75" customHeight="1" x14ac:dyDescent="0.25">
      <c r="A63" s="102" t="s">
        <v>88</v>
      </c>
      <c r="B63" s="103"/>
      <c r="C63" s="104" t="str">
        <f t="array" ref="C63">IF(B63="","",LOOKUP(B63,{0,0,7.1},{"Low","Normal","High"}))</f>
        <v/>
      </c>
      <c r="D63" s="103"/>
      <c r="E63" s="104" t="str">
        <f t="array" ref="E63">IF(D63="","",LOOKUP(D63,{0,0,7.1},{"Low","Normal","High"}))</f>
        <v/>
      </c>
      <c r="F63" s="103"/>
      <c r="G63" s="104" t="str">
        <f t="array" ref="G63">IF(F63="","",LOOKUP(F63,{0,0,7.1},{"Low","Normal","High"}))</f>
        <v/>
      </c>
      <c r="H63" s="105" t="s">
        <v>89</v>
      </c>
      <c r="I63" s="107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</row>
    <row r="64" spans="1:29" ht="12.75" customHeight="1" x14ac:dyDescent="0.25">
      <c r="A64" s="102" t="s">
        <v>90</v>
      </c>
      <c r="B64" s="103"/>
      <c r="C64" s="104" t="str">
        <f t="array" ref="C64">IF(B64="","",LOOKUP(B64,{0,0,3.1},{"Low","Normal","High"}))</f>
        <v/>
      </c>
      <c r="D64" s="103"/>
      <c r="E64" s="104" t="str">
        <f t="array" ref="E64">IF(D64="","",LOOKUP(D64,{0,0,3.1},{"Low","Normal","High"}))</f>
        <v/>
      </c>
      <c r="F64" s="103"/>
      <c r="G64" s="104" t="str">
        <f t="array" ref="G64">IF(F64="","",LOOKUP(F64,{0,0,3.1},{"Low","Normal","High"}))</f>
        <v/>
      </c>
      <c r="H64" s="105" t="s">
        <v>91</v>
      </c>
      <c r="I64" s="107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</row>
    <row r="65" spans="1:29" ht="12.75" customHeight="1" x14ac:dyDescent="0.25">
      <c r="A65" s="102" t="s">
        <v>92</v>
      </c>
      <c r="B65" s="103"/>
      <c r="C65" s="104" t="str">
        <f t="array" ref="C65">IF(B65="","",LOOKUP(B65,{0,0,1.1},{"Low","Normal","High"}))</f>
        <v/>
      </c>
      <c r="D65" s="103"/>
      <c r="E65" s="104" t="str">
        <f t="array" ref="E65">IF(D65="","",LOOKUP(D65,{0,0,1.1},{"Low","Normal","High"}))</f>
        <v/>
      </c>
      <c r="F65" s="103"/>
      <c r="G65" s="104" t="str">
        <f t="array" ref="G65">IF(F65="","",LOOKUP(F65,{0,0,1.1},{"Low","Normal","High"}))</f>
        <v/>
      </c>
      <c r="H65" s="105" t="s">
        <v>93</v>
      </c>
      <c r="I65" s="107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</row>
    <row r="66" spans="1:29" ht="12.75" customHeight="1" x14ac:dyDescent="0.25">
      <c r="A66" s="118"/>
      <c r="B66" s="119"/>
      <c r="C66" s="120"/>
      <c r="D66" s="119"/>
      <c r="E66" s="120"/>
      <c r="F66" s="119"/>
      <c r="G66" s="120"/>
      <c r="H66" s="120"/>
      <c r="I66" s="107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</row>
    <row r="67" spans="1:29" ht="12.75" customHeight="1" x14ac:dyDescent="0.25">
      <c r="A67" s="118"/>
      <c r="B67" s="119"/>
      <c r="C67" s="120"/>
      <c r="D67" s="119"/>
      <c r="E67" s="120"/>
      <c r="F67" s="119"/>
      <c r="G67" s="120"/>
      <c r="H67" s="120"/>
      <c r="I67" s="107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</row>
    <row r="68" spans="1:29" ht="12.75" customHeight="1" x14ac:dyDescent="0.25">
      <c r="A68" s="97" t="s">
        <v>94</v>
      </c>
      <c r="B68" s="98" t="s">
        <v>6</v>
      </c>
      <c r="C68" s="99" t="s">
        <v>272</v>
      </c>
      <c r="D68" s="98" t="s">
        <v>6</v>
      </c>
      <c r="E68" s="99" t="s">
        <v>272</v>
      </c>
      <c r="F68" s="98" t="s">
        <v>6</v>
      </c>
      <c r="G68" s="99" t="s">
        <v>272</v>
      </c>
      <c r="H68" s="122" t="s">
        <v>7</v>
      </c>
      <c r="I68" s="107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</row>
    <row r="69" spans="1:29" ht="12.75" customHeight="1" x14ac:dyDescent="0.25">
      <c r="A69" s="102" t="s">
        <v>95</v>
      </c>
      <c r="B69" s="103"/>
      <c r="C69" s="104" t="str">
        <f t="array" ref="C69">IF(B69="","",LOOKUP(B69,{0,85,130.1},{"Low","Normal","High"}))</f>
        <v/>
      </c>
      <c r="D69" s="103"/>
      <c r="E69" s="104" t="str">
        <f t="array" ref="E69">IF(D69="","",LOOKUP(D69,{0,85,130.1},{"Low","Normal","High"}))</f>
        <v/>
      </c>
      <c r="F69" s="103"/>
      <c r="G69" s="104" t="str">
        <f t="array" ref="G69">IF(F69="","",LOOKUP(F69,{0,85,130.1},{"Low","Normal","High"}))</f>
        <v/>
      </c>
      <c r="H69" s="105" t="s">
        <v>96</v>
      </c>
      <c r="I69" s="107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</row>
    <row r="70" spans="1:29" ht="12.75" customHeight="1" x14ac:dyDescent="0.25">
      <c r="A70" s="102" t="s">
        <v>97</v>
      </c>
      <c r="B70" s="103"/>
      <c r="C70" s="104" t="str">
        <f t="array" ref="C70">IF(B70="","",LOOKUP(B70,{0,250,350.1},{"Low","Normal","High"}))</f>
        <v/>
      </c>
      <c r="D70" s="103"/>
      <c r="E70" s="104" t="str">
        <f t="array" ref="E70">IF(D70="","",LOOKUP(D70,{0,250,350.1},{"Low","Normal","High"}))</f>
        <v/>
      </c>
      <c r="F70" s="103"/>
      <c r="G70" s="104" t="str">
        <f t="array" ref="G70">IF(F70="","",LOOKUP(F70,{0,250,350.1},{"Low","Normal","High"}))</f>
        <v/>
      </c>
      <c r="H70" s="105" t="s">
        <v>98</v>
      </c>
      <c r="I70" s="107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</row>
    <row r="71" spans="1:29" ht="12.75" customHeight="1" x14ac:dyDescent="0.25">
      <c r="A71" s="102" t="s">
        <v>216</v>
      </c>
      <c r="B71" s="103"/>
      <c r="C71" s="104" t="str">
        <f>IF(B71="","",LOOKUP(B71,{0,131,395.1},{"Low","Normal","High"}))</f>
        <v/>
      </c>
      <c r="D71" s="103"/>
      <c r="E71" s="104" t="str">
        <f>IF(D71="","",LOOKUP(D71,{0,131,395.1},{"Low","Normal","High"}))</f>
        <v/>
      </c>
      <c r="F71" s="103"/>
      <c r="G71" s="104" t="str">
        <f>IF(F71="","",LOOKUP(F71,{0,131,395.1},{"Low","Normal","High"}))</f>
        <v/>
      </c>
      <c r="H71" s="105" t="s">
        <v>257</v>
      </c>
      <c r="I71" s="107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</row>
    <row r="72" spans="1:29" ht="12.75" customHeight="1" x14ac:dyDescent="0.25">
      <c r="A72" s="110" t="s">
        <v>99</v>
      </c>
      <c r="B72" s="111"/>
      <c r="C72" s="112" t="str">
        <f t="array" ref="C72">IF(B72="","",LOOKUP(B72,{0,25,35.1},{"Low","Normal","High"}))</f>
        <v/>
      </c>
      <c r="D72" s="111"/>
      <c r="E72" s="112" t="str">
        <f t="array" ref="E72">IF(D72="","",LOOKUP(D72,{0,25,35.1},{"Low","Normal","High"}))</f>
        <v/>
      </c>
      <c r="F72" s="111"/>
      <c r="G72" s="112" t="str">
        <f t="array" ref="G72">IF(F72="","",LOOKUP(F72,{0,25,35.1},{"Low","Normal","High"}))</f>
        <v/>
      </c>
      <c r="H72" s="113" t="s">
        <v>100</v>
      </c>
      <c r="I72" s="107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</row>
    <row r="73" spans="1:29" ht="12.75" customHeight="1" x14ac:dyDescent="0.25">
      <c r="A73" s="114" t="s">
        <v>101</v>
      </c>
      <c r="B73" s="115"/>
      <c r="C73" s="116" t="str">
        <f>IF(B73="","",LOOKUP(B73,{0,70,100.1},{"Low","Normal","High"}))</f>
        <v/>
      </c>
      <c r="D73" s="115"/>
      <c r="E73" s="116" t="str">
        <f>IF(D73="","",LOOKUP(D73,{0,70,100.1},{"Low","Normal","High"}))</f>
        <v/>
      </c>
      <c r="F73" s="115"/>
      <c r="G73" s="116" t="str">
        <f>IF(F73="","",LOOKUP(F73,{0,70,100.1},{"Low","Normal","High"}))</f>
        <v/>
      </c>
      <c r="H73" s="116" t="s">
        <v>258</v>
      </c>
      <c r="I73" s="117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</row>
    <row r="74" spans="1:29" ht="12.75" customHeight="1" x14ac:dyDescent="0.25">
      <c r="A74" s="118"/>
      <c r="B74" s="119"/>
      <c r="C74" s="120"/>
      <c r="D74" s="119"/>
      <c r="E74" s="120"/>
      <c r="F74" s="119"/>
      <c r="G74" s="120"/>
      <c r="H74" s="120"/>
      <c r="I74" s="107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</row>
    <row r="75" spans="1:29" ht="12.75" customHeight="1" x14ac:dyDescent="0.25">
      <c r="A75" s="118"/>
      <c r="B75" s="121"/>
      <c r="C75" s="120"/>
      <c r="D75" s="121"/>
      <c r="E75" s="120"/>
      <c r="F75" s="121"/>
      <c r="G75" s="120"/>
      <c r="H75" s="120"/>
      <c r="I75" s="107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</row>
    <row r="76" spans="1:29" ht="12.75" customHeight="1" x14ac:dyDescent="0.25">
      <c r="A76" s="97" t="s">
        <v>103</v>
      </c>
      <c r="B76" s="98" t="s">
        <v>6</v>
      </c>
      <c r="C76" s="99" t="s">
        <v>272</v>
      </c>
      <c r="D76" s="98" t="s">
        <v>6</v>
      </c>
      <c r="E76" s="99" t="s">
        <v>272</v>
      </c>
      <c r="F76" s="98" t="s">
        <v>6</v>
      </c>
      <c r="G76" s="99" t="s">
        <v>272</v>
      </c>
      <c r="H76" s="122" t="s">
        <v>7</v>
      </c>
      <c r="I76" s="107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</row>
    <row r="77" spans="1:29" ht="12.75" customHeight="1" x14ac:dyDescent="0.25">
      <c r="A77" s="102" t="s">
        <v>104</v>
      </c>
      <c r="B77" s="103"/>
      <c r="C77" s="104" t="str">
        <f t="array" ref="C77">IF(B77="","",LOOKUP(B77,{0,0.5,2.01},{"Low","Normal","High"}))</f>
        <v/>
      </c>
      <c r="D77" s="103"/>
      <c r="E77" s="104" t="str">
        <f t="array" ref="E77">IF(D77="","",LOOKUP(D77,{0,0.5,2.01},{"Low","Normal","High"}))</f>
        <v/>
      </c>
      <c r="F77" s="103"/>
      <c r="G77" s="104" t="str">
        <f t="array" ref="G77">IF(F77="","",LOOKUP(F77,{0,0.5,2.01},{"Low","Normal","High"}))</f>
        <v/>
      </c>
      <c r="H77" s="105" t="s">
        <v>280</v>
      </c>
      <c r="I77" s="107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8"/>
      <c r="Y77" s="101"/>
      <c r="Z77" s="101"/>
      <c r="AA77" s="101"/>
      <c r="AB77" s="101"/>
      <c r="AC77" s="101"/>
    </row>
    <row r="78" spans="1:29" ht="12.75" customHeight="1" x14ac:dyDescent="0.25">
      <c r="A78" s="102" t="s">
        <v>106</v>
      </c>
      <c r="B78" s="103"/>
      <c r="C78" s="104" t="str">
        <f t="array" ref="C78">IF(B78="","",LOOKUP(B78,{0,6,11.91},{"Low","Normal","High"}))</f>
        <v/>
      </c>
      <c r="D78" s="103"/>
      <c r="E78" s="104" t="str">
        <f t="array" ref="E78">IF(D78="","",LOOKUP(D78,{0,6,11.91},{"Low","Normal","High"}))</f>
        <v/>
      </c>
      <c r="F78" s="103"/>
      <c r="G78" s="104" t="str">
        <f t="array" ref="G78">IF(F78="","",LOOKUP(F78,{0,6,11.91},{"Low","Normal","High"}))</f>
        <v/>
      </c>
      <c r="H78" s="105" t="s">
        <v>107</v>
      </c>
      <c r="I78" s="107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8"/>
      <c r="Y78" s="101"/>
      <c r="Z78" s="101"/>
      <c r="AA78" s="101"/>
      <c r="AB78" s="101"/>
      <c r="AC78" s="101"/>
    </row>
    <row r="79" spans="1:29" ht="12.75" customHeight="1" x14ac:dyDescent="0.25">
      <c r="A79" s="102" t="s">
        <v>108</v>
      </c>
      <c r="B79" s="103"/>
      <c r="C79" s="104" t="str">
        <f t="array" ref="C79">IF(B79="","",LOOKUP(B79,{0,1.4,1.81},{"Low","Normal","High"}))</f>
        <v/>
      </c>
      <c r="D79" s="103"/>
      <c r="E79" s="104" t="str">
        <f t="array" ref="E79">IF(D79="","",LOOKUP(D79,{0,1.4,1.81},{"Low","Normal","High"}))</f>
        <v/>
      </c>
      <c r="F79" s="103"/>
      <c r="G79" s="104" t="str">
        <f t="array" ref="G79">IF(F79="","",LOOKUP(F79,{0,1.4,1.81},{"Low","Normal","High"}))</f>
        <v/>
      </c>
      <c r="H79" s="105" t="s">
        <v>109</v>
      </c>
      <c r="I79" s="107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8"/>
      <c r="Y79" s="101"/>
      <c r="Z79" s="101"/>
      <c r="AA79" s="101"/>
      <c r="AB79" s="101"/>
      <c r="AC79" s="101"/>
    </row>
    <row r="80" spans="1:29" ht="12.75" customHeight="1" x14ac:dyDescent="0.25">
      <c r="A80" s="102" t="s">
        <v>110</v>
      </c>
      <c r="B80" s="103"/>
      <c r="C80" s="104" t="str">
        <f t="array" ref="C80">IF(B80="","",LOOKUP(B80,{0,120,180.1},{"Low","Normal","High"}))</f>
        <v/>
      </c>
      <c r="D80" s="103"/>
      <c r="E80" s="104" t="str">
        <f t="array" ref="E80">IF(D80="","",LOOKUP(D80,{0,120,180.1},{"Low","Normal","High"}))</f>
        <v/>
      </c>
      <c r="F80" s="103"/>
      <c r="G80" s="104" t="str">
        <f t="array" ref="G80">IF(F80="","",LOOKUP(F80,{0,120,180.1},{"Low","Normal","High"}))</f>
        <v/>
      </c>
      <c r="H80" s="105" t="s">
        <v>111</v>
      </c>
      <c r="I80" s="107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8"/>
      <c r="Y80" s="101"/>
      <c r="Z80" s="101"/>
      <c r="AA80" s="101"/>
      <c r="AB80" s="101"/>
      <c r="AC80" s="101"/>
    </row>
    <row r="81" spans="1:29" ht="12.75" customHeight="1" x14ac:dyDescent="0.25">
      <c r="A81" s="102" t="s">
        <v>112</v>
      </c>
      <c r="B81" s="103"/>
      <c r="C81" s="104" t="str">
        <f t="array" ref="C81">IF(B81="","",LOOKUP(B81,{0,3.4,4.41},{"Low","Normal","High"}))</f>
        <v/>
      </c>
      <c r="D81" s="103"/>
      <c r="E81" s="104" t="str">
        <f t="array" ref="E81">IF(D81="","",LOOKUP(D81,{0,3.4,4.41},{"Low","Normal","High"}))</f>
        <v/>
      </c>
      <c r="F81" s="103"/>
      <c r="G81" s="104" t="str">
        <f t="array" ref="G81">IF(F81="","",LOOKUP(F81,{0,3.4,4.41},{"Low","Normal","High"}))</f>
        <v/>
      </c>
      <c r="H81" s="105" t="s">
        <v>113</v>
      </c>
      <c r="I81" s="107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8"/>
      <c r="Y81" s="101"/>
      <c r="Z81" s="101"/>
      <c r="AA81" s="101"/>
      <c r="AB81" s="101"/>
      <c r="AC81" s="101"/>
    </row>
    <row r="82" spans="1:29" ht="12.75" customHeight="1" x14ac:dyDescent="0.25">
      <c r="A82" s="102" t="s">
        <v>114</v>
      </c>
      <c r="B82" s="103"/>
      <c r="C82" s="104" t="str">
        <f t="array" ref="C82">IF(B82="","",LOOKUP(B82,{0,28,38.1},{"Low","Normal","High"}))</f>
        <v/>
      </c>
      <c r="D82" s="103"/>
      <c r="E82" s="104" t="str">
        <f t="array" ref="E82">IF(D82="","",LOOKUP(D82,{0,28,38.1},{"Low","Normal","High"}))</f>
        <v/>
      </c>
      <c r="F82" s="103"/>
      <c r="G82" s="104" t="str">
        <f t="array" ref="G82">IF(F82="","",LOOKUP(F82,{0,28,38.1},{"Low","Normal","High"}))</f>
        <v/>
      </c>
      <c r="H82" s="105" t="s">
        <v>115</v>
      </c>
      <c r="I82" s="107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8"/>
      <c r="Y82" s="101"/>
      <c r="Z82" s="101"/>
      <c r="AA82" s="101"/>
      <c r="AB82" s="101"/>
      <c r="AC82" s="101"/>
    </row>
    <row r="83" spans="1:29" ht="12.75" customHeight="1" x14ac:dyDescent="0.25">
      <c r="A83" s="102" t="s">
        <v>116</v>
      </c>
      <c r="B83" s="103"/>
      <c r="C83" s="104" t="str">
        <f t="array" ref="C83">IF(B83="","",LOOKUP(B83,{0,0,15.1},{"Low","Normal","High"}))</f>
        <v/>
      </c>
      <c r="D83" s="103"/>
      <c r="E83" s="104" t="str">
        <f t="array" ref="E83">IF(D83="","",LOOKUP(D83,{0,0,15.1},{"Low","Normal","High"}))</f>
        <v/>
      </c>
      <c r="F83" s="103"/>
      <c r="G83" s="104" t="str">
        <f t="array" ref="G83">IF(F83="","",LOOKUP(F83,{0,0,15.1},{"Low","Normal","High"}))</f>
        <v/>
      </c>
      <c r="H83" s="105" t="s">
        <v>117</v>
      </c>
      <c r="I83" s="107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8"/>
      <c r="Y83" s="101"/>
      <c r="Z83" s="101"/>
      <c r="AA83" s="101"/>
      <c r="AB83" s="101"/>
      <c r="AC83" s="101"/>
    </row>
    <row r="84" spans="1:29" ht="12.75" customHeight="1" x14ac:dyDescent="0.25">
      <c r="A84" s="102" t="s">
        <v>118</v>
      </c>
      <c r="B84" s="103"/>
      <c r="C84" s="104" t="str">
        <f t="array" ref="C84">IF(B84="","",LOOKUP(B84,{0,0,10.1},{"Low","Normal","High"}))</f>
        <v/>
      </c>
      <c r="D84" s="103"/>
      <c r="E84" s="104" t="str">
        <f t="array" ref="E84">IF(D84="","",LOOKUP(D84,{0,0,10.1},{"Low","Normal","High"}))</f>
        <v/>
      </c>
      <c r="F84" s="103"/>
      <c r="G84" s="104" t="str">
        <f t="array" ref="G84">IF(F84="","",LOOKUP(F84,{0,0,10.1},{"Low","Normal","High"}))</f>
        <v/>
      </c>
      <c r="H84" s="105" t="s">
        <v>119</v>
      </c>
      <c r="I84" s="107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8"/>
      <c r="Y84" s="101"/>
      <c r="Z84" s="101"/>
      <c r="AA84" s="101"/>
      <c r="AB84" s="101"/>
      <c r="AC84" s="101"/>
    </row>
    <row r="85" spans="1:29" ht="12.75" customHeight="1" x14ac:dyDescent="0.25">
      <c r="A85" s="102" t="s">
        <v>120</v>
      </c>
      <c r="B85" s="103"/>
      <c r="C85" s="104" t="str">
        <f t="array" ref="C85">IF(B85="","",LOOKUP(B85,{0,0,1.1},{"Low","Normal","High"}))</f>
        <v/>
      </c>
      <c r="D85" s="103"/>
      <c r="E85" s="104" t="str">
        <f t="array" ref="E85">IF(D85="","",LOOKUP(D85,{0,0,1.1},{"Low","Normal","High"}))</f>
        <v/>
      </c>
      <c r="F85" s="103"/>
      <c r="G85" s="104" t="str">
        <f t="array" ref="G85">IF(F85="","",LOOKUP(F85,{0,0,1.1},{"Low","Normal","High"}))</f>
        <v/>
      </c>
      <c r="H85" s="105" t="s">
        <v>121</v>
      </c>
      <c r="I85" s="107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8"/>
      <c r="Y85" s="101"/>
      <c r="Z85" s="101"/>
      <c r="AA85" s="101"/>
      <c r="AB85" s="101"/>
      <c r="AC85" s="101"/>
    </row>
    <row r="86" spans="1:29" ht="12.75" customHeight="1" x14ac:dyDescent="0.25">
      <c r="A86" s="126" t="s">
        <v>122</v>
      </c>
      <c r="B86" s="103"/>
      <c r="C86" s="104" t="str">
        <f t="array" ref="C86">IF(B86="","",LOOKUP(B86,{0,10,14},{"Low","Normal","High"}))</f>
        <v/>
      </c>
      <c r="D86" s="103"/>
      <c r="E86" s="104" t="str">
        <f t="array" ref="E86">IF(D86="","",LOOKUP(D86,{0,10,14},{"Low","Normal","High"}))</f>
        <v/>
      </c>
      <c r="F86" s="103"/>
      <c r="G86" s="104" t="str">
        <f t="array" ref="G86">IF(F86="","",LOOKUP(F86,{0,10,14},{"Low","Normal","High"}))</f>
        <v/>
      </c>
      <c r="H86" s="109" t="s">
        <v>123</v>
      </c>
      <c r="I86" s="107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8"/>
      <c r="Y86" s="101"/>
      <c r="Z86" s="101"/>
      <c r="AA86" s="101"/>
      <c r="AB86" s="101"/>
      <c r="AC86" s="101"/>
    </row>
    <row r="87" spans="1:29" ht="12.75" customHeight="1" x14ac:dyDescent="0.25">
      <c r="A87" s="126" t="s">
        <v>124</v>
      </c>
      <c r="B87" s="103"/>
      <c r="C87" s="104" t="str">
        <f t="array" ref="C87">IF(B87="","",LOOKUP(B87,{0,20,30},{"Low","Normal","High"}))</f>
        <v/>
      </c>
      <c r="D87" s="103"/>
      <c r="E87" s="104" t="str">
        <f t="array" ref="E87">IF(D87="","",LOOKUP(D87,{0,20,30},{"Low","Normal","High"}))</f>
        <v/>
      </c>
      <c r="F87" s="103"/>
      <c r="G87" s="104" t="str">
        <f t="array" ref="G87">IF(F87="","",LOOKUP(F87,{0,20,30},{"Low","Normal","High"}))</f>
        <v/>
      </c>
      <c r="H87" s="109" t="s">
        <v>125</v>
      </c>
      <c r="I87" s="107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8"/>
      <c r="Y87" s="101"/>
      <c r="Z87" s="101"/>
      <c r="AA87" s="101"/>
      <c r="AB87" s="101"/>
      <c r="AC87" s="101"/>
    </row>
    <row r="88" spans="1:29" ht="12.75" customHeight="1" x14ac:dyDescent="0.25">
      <c r="A88" s="127"/>
      <c r="B88" s="119"/>
      <c r="C88" s="120"/>
      <c r="D88" s="119"/>
      <c r="E88" s="120"/>
      <c r="F88" s="119"/>
      <c r="G88" s="120"/>
      <c r="H88" s="123"/>
      <c r="I88" s="107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8"/>
      <c r="Y88" s="101"/>
      <c r="Z88" s="101"/>
      <c r="AA88" s="101"/>
      <c r="AB88" s="101"/>
      <c r="AC88" s="101"/>
    </row>
    <row r="89" spans="1:29" ht="12.75" customHeight="1" x14ac:dyDescent="0.25">
      <c r="A89" s="118"/>
      <c r="B89" s="121"/>
      <c r="C89" s="120"/>
      <c r="D89" s="121"/>
      <c r="E89" s="120"/>
      <c r="F89" s="121"/>
      <c r="G89" s="120"/>
      <c r="H89" s="120"/>
      <c r="I89" s="107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</row>
    <row r="90" spans="1:29" ht="12.75" customHeight="1" x14ac:dyDescent="0.25">
      <c r="A90" s="97" t="s">
        <v>126</v>
      </c>
      <c r="B90" s="98" t="s">
        <v>6</v>
      </c>
      <c r="C90" s="99" t="s">
        <v>272</v>
      </c>
      <c r="D90" s="98" t="s">
        <v>6</v>
      </c>
      <c r="E90" s="99" t="s">
        <v>272</v>
      </c>
      <c r="F90" s="98" t="s">
        <v>6</v>
      </c>
      <c r="G90" s="99" t="s">
        <v>272</v>
      </c>
      <c r="H90" s="122" t="s">
        <v>7</v>
      </c>
      <c r="I90" s="10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</row>
    <row r="91" spans="1:29" ht="12.75" customHeight="1" x14ac:dyDescent="0.25">
      <c r="A91" s="102" t="s">
        <v>127</v>
      </c>
      <c r="B91" s="103"/>
      <c r="C91" s="104" t="str">
        <f>IF(B91="","",LOOKUP(B91,{0,45,60.1},{"Low","Normal","High"}))</f>
        <v/>
      </c>
      <c r="D91" s="103"/>
      <c r="E91" s="104" t="str">
        <f>IF(D91="","",LOOKUP(D91,{0,45,60.1},{"Low","Normal","High"}))</f>
        <v/>
      </c>
      <c r="F91" s="103"/>
      <c r="G91" s="104" t="str">
        <f>IF(F91="","",LOOKUP(F91,{0,45,60.1},{"Low","Normal","High"}))</f>
        <v/>
      </c>
      <c r="H91" s="105" t="s">
        <v>259</v>
      </c>
      <c r="I91" s="10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8"/>
      <c r="Y91" s="101"/>
      <c r="Z91" s="101"/>
      <c r="AA91" s="101"/>
      <c r="AB91" s="101"/>
      <c r="AC91" s="101"/>
    </row>
    <row r="92" spans="1:29" ht="12.75" customHeight="1" x14ac:dyDescent="0.25">
      <c r="A92" s="102" t="s">
        <v>217</v>
      </c>
      <c r="B92" s="103"/>
      <c r="C92" s="104"/>
      <c r="D92" s="103"/>
      <c r="E92" s="104"/>
      <c r="F92" s="103"/>
      <c r="G92" s="104"/>
      <c r="H92" s="105" t="s">
        <v>260</v>
      </c>
      <c r="I92" s="107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8"/>
      <c r="Y92" s="101"/>
      <c r="Z92" s="101"/>
      <c r="AA92" s="101"/>
      <c r="AB92" s="101"/>
      <c r="AC92" s="101"/>
    </row>
    <row r="93" spans="1:29" ht="12.75" customHeight="1" x14ac:dyDescent="0.25">
      <c r="A93" s="102" t="s">
        <v>129</v>
      </c>
      <c r="B93" s="103"/>
      <c r="C93" s="104" t="str">
        <f>IF(B93="","",LOOKUP(B93,{0,6,7.51},{"Low","Normal","High"}))</f>
        <v/>
      </c>
      <c r="D93" s="103"/>
      <c r="E93" s="104" t="str">
        <f>IF(D93="","",LOOKUP(D93,{0,6,7.51},{"Low","Normal","High"}))</f>
        <v/>
      </c>
      <c r="F93" s="103"/>
      <c r="G93" s="104" t="str">
        <f>IF(F93="","",LOOKUP(F93,{0,6,7.51},{"Low","Normal","High"}))</f>
        <v/>
      </c>
      <c r="H93" s="105" t="s">
        <v>261</v>
      </c>
      <c r="I93" s="107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8"/>
      <c r="Y93" s="101"/>
      <c r="Z93" s="101"/>
      <c r="AA93" s="101"/>
      <c r="AB93" s="101"/>
      <c r="AC93" s="101"/>
    </row>
    <row r="94" spans="1:29" ht="12.75" customHeight="1" x14ac:dyDescent="0.25">
      <c r="A94" s="102" t="s">
        <v>131</v>
      </c>
      <c r="B94" s="103"/>
      <c r="C94" s="104" t="str">
        <f t="array" ref="C94">IF(B94="","",LOOKUP(B94,{0,40,70.1},{"Low","Normal","High"}))</f>
        <v/>
      </c>
      <c r="D94" s="103"/>
      <c r="E94" s="104" t="str">
        <f t="array" ref="E94">IF(D94="","",LOOKUP(D94,{0,40,70.1},{"Low","Normal","High"}))</f>
        <v/>
      </c>
      <c r="F94" s="103"/>
      <c r="G94" s="104" t="str">
        <f t="array" ref="G94">IF(F94="","",LOOKUP(F94,{0,40,70.1},{"Low","Normal","High"}))</f>
        <v/>
      </c>
      <c r="H94" s="105" t="s">
        <v>132</v>
      </c>
      <c r="I94" s="107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8"/>
      <c r="Y94" s="101"/>
      <c r="Z94" s="101"/>
      <c r="AA94" s="101"/>
      <c r="AB94" s="101"/>
      <c r="AC94" s="101"/>
    </row>
    <row r="95" spans="1:29" ht="12.75" customHeight="1" x14ac:dyDescent="0.25">
      <c r="A95" s="102" t="s">
        <v>218</v>
      </c>
      <c r="B95" s="103"/>
      <c r="C95" s="104" t="str">
        <f t="array" ref="C95">IF(B95="","",LOOKUP(B95,{0,0,1.51},{"Low","Normal","High"}))</f>
        <v/>
      </c>
      <c r="D95" s="103"/>
      <c r="E95" s="104" t="str">
        <f t="array" ref="E95">IF(D95="","",LOOKUP(D95,{0,0,1.51},{"Low","Normal","High"}))</f>
        <v/>
      </c>
      <c r="F95" s="103"/>
      <c r="G95" s="104" t="str">
        <f t="array" ref="G95">IF(F95="","",LOOKUP(F95,{0,0,1.51},{"Low","Normal","High"}))</f>
        <v/>
      </c>
      <c r="H95" s="105" t="s">
        <v>134</v>
      </c>
      <c r="I95" s="107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</row>
    <row r="96" spans="1:29" ht="12.75" customHeight="1" x14ac:dyDescent="0.25">
      <c r="A96" s="102" t="s">
        <v>219</v>
      </c>
      <c r="B96" s="103"/>
      <c r="C96" s="104" t="str">
        <f t="array" ref="C96">IF(B96="","",LOOKUP(B96,{0,0,1.51},{"Low","Normal","High"}))</f>
        <v/>
      </c>
      <c r="D96" s="103"/>
      <c r="E96" s="104" t="str">
        <f t="array" ref="E96">IF(D96="","",LOOKUP(D96,{0,0,1.51},{"Low","Normal","High"}))</f>
        <v/>
      </c>
      <c r="F96" s="103"/>
      <c r="G96" s="104" t="str">
        <f t="array" ref="G96">IF(F96="","",LOOKUP(F96,{0,0,1.51},{"Low","Normal","High"}))</f>
        <v/>
      </c>
      <c r="H96" s="105" t="s">
        <v>134</v>
      </c>
      <c r="I96" s="107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</row>
    <row r="97" spans="1:29" ht="12.75" customHeight="1" x14ac:dyDescent="0.25">
      <c r="A97" s="102" t="s">
        <v>149</v>
      </c>
      <c r="B97" s="103"/>
      <c r="C97" s="104" t="str">
        <f t="array" ref="C97">IF(B97="","",LOOKUP(B97,{0,200,300.1},{"Low","Normal","High"}))</f>
        <v/>
      </c>
      <c r="D97" s="103"/>
      <c r="E97" s="104" t="str">
        <f t="array" ref="E97">IF(D97="","",LOOKUP(D97,{0,200,300.1},{"Low","Normal","High"}))</f>
        <v/>
      </c>
      <c r="F97" s="103"/>
      <c r="G97" s="104" t="str">
        <f t="array" ref="G97">IF(F97="","",LOOKUP(F97,{0,200,300.1},{"Low","Normal","High"}))</f>
        <v/>
      </c>
      <c r="H97" s="105" t="s">
        <v>150</v>
      </c>
      <c r="I97" s="107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</row>
    <row r="98" spans="1:29" ht="12.75" customHeight="1" x14ac:dyDescent="0.25">
      <c r="A98" s="102" t="s">
        <v>153</v>
      </c>
      <c r="B98" s="103"/>
      <c r="C98" s="104" t="str">
        <f t="array" ref="C98">IF(B98="","",LOOKUP(B98,{0,6,6.51},{"Low","Normal","High"}))</f>
        <v/>
      </c>
      <c r="D98" s="103"/>
      <c r="E98" s="104" t="str">
        <f t="array" ref="E98">IF(D98="","",LOOKUP(D98,{0,6,6.51},{"Low","Normal","High"}))</f>
        <v/>
      </c>
      <c r="F98" s="103"/>
      <c r="G98" s="104" t="str">
        <f t="array" ref="G98">IF(F98="","",LOOKUP(F98,{0,6,6.51},{"Low","Normal","High"}))</f>
        <v/>
      </c>
      <c r="H98" s="105" t="s">
        <v>154</v>
      </c>
      <c r="I98" s="107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</row>
    <row r="99" spans="1:29" ht="12.75" customHeight="1" x14ac:dyDescent="0.25">
      <c r="A99" s="102" t="s">
        <v>281</v>
      </c>
      <c r="B99" s="103"/>
      <c r="C99" s="104" t="str">
        <f>IF(B99="","",LOOKUP(B99,{0,2.1,2.31},{"Low","Normal","High"}))</f>
        <v/>
      </c>
      <c r="D99" s="103"/>
      <c r="E99" s="104" t="str">
        <f>IF(D99="","",LOOKUP(D99,{0,2.1,2.31},{"Low","Normal","High"}))</f>
        <v/>
      </c>
      <c r="F99" s="103"/>
      <c r="G99" s="104" t="str">
        <f>IF(F99="","",LOOKUP(F99,{0,2.1,2.31},{"Low","Normal","High"}))</f>
        <v/>
      </c>
      <c r="H99" s="105" t="s">
        <v>262</v>
      </c>
      <c r="I99" s="107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</row>
    <row r="100" spans="1:29" ht="12.75" customHeight="1" x14ac:dyDescent="0.25">
      <c r="A100" s="102" t="s">
        <v>155</v>
      </c>
      <c r="B100" s="103"/>
      <c r="C100" s="104" t="str">
        <f t="array" ref="C100">IF(B100="","",LOOKUP(B100,{0,800,900.1},{"Low","Normal","High"}))</f>
        <v/>
      </c>
      <c r="D100" s="103"/>
      <c r="E100" s="104" t="str">
        <f t="array" ref="E100">IF(D100="","",LOOKUP(D100,{0,800,900.1},{"Low","Normal","High"}))</f>
        <v/>
      </c>
      <c r="F100" s="103"/>
      <c r="G100" s="104" t="str">
        <f t="array" ref="G100">IF(F100="","",LOOKUP(F100,{0,800,900.1},{"Low","Normal","High"}))</f>
        <v/>
      </c>
      <c r="H100" s="105" t="s">
        <v>263</v>
      </c>
      <c r="I100" s="107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</row>
    <row r="101" spans="1:29" ht="12.75" customHeight="1" x14ac:dyDescent="0.25">
      <c r="A101" s="102" t="s">
        <v>222</v>
      </c>
      <c r="B101" s="103"/>
      <c r="C101" s="104" t="str">
        <f>IF(B101="","",LOOKUP(B101,{0,90,135.1},{"Low","Normal","High"}))</f>
        <v/>
      </c>
      <c r="D101" s="103"/>
      <c r="E101" s="104" t="str">
        <f>IF(D101="","",LOOKUP(D101,{0,90,135.1},{"Low","Normal","High"}))</f>
        <v/>
      </c>
      <c r="F101" s="103"/>
      <c r="G101" s="104" t="str">
        <f>IF(F101="","",LOOKUP(F101,{0,90,135.1},{"Low","Normal","High"}))</f>
        <v/>
      </c>
      <c r="H101" s="105" t="s">
        <v>264</v>
      </c>
      <c r="I101" s="107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</row>
    <row r="102" spans="1:29" ht="12.75" customHeight="1" x14ac:dyDescent="0.25">
      <c r="A102" s="102" t="s">
        <v>223</v>
      </c>
      <c r="B102" s="103"/>
      <c r="C102" s="104" t="str">
        <f>IF(B102="","",LOOKUP(B102,{0,70,110.1},{"Low","Normal","High"}))</f>
        <v/>
      </c>
      <c r="D102" s="103"/>
      <c r="E102" s="104" t="str">
        <f>IF(D102="","",LOOKUP(D102,{0,70,110.1},{"Low","Normal","High"}))</f>
        <v/>
      </c>
      <c r="F102" s="103"/>
      <c r="G102" s="104" t="str">
        <f>IF(F102="","",LOOKUP(F102,{0,70,110.1},{"Low","Normal","High"}))</f>
        <v/>
      </c>
      <c r="H102" s="105" t="s">
        <v>265</v>
      </c>
      <c r="I102" s="107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</row>
    <row r="103" spans="1:29" ht="12.75" customHeight="1" x14ac:dyDescent="0.25">
      <c r="A103" s="102" t="s">
        <v>224</v>
      </c>
      <c r="B103" s="103"/>
      <c r="C103" s="104" t="str">
        <f>IF(B103="","",LOOKUP(B103,{0,28,32.1},{"Low","Normal","High"}))</f>
        <v/>
      </c>
      <c r="D103" s="103"/>
      <c r="E103" s="104" t="str">
        <f>IF(D103="","",LOOKUP(D103,{0,28,32.1},{"Low","Normal","High"}))</f>
        <v/>
      </c>
      <c r="F103" s="103"/>
      <c r="G103" s="104" t="str">
        <f>IF(F103="","",LOOKUP(F103,{0,28,32.1},{"Low","Normal","High"}))</f>
        <v/>
      </c>
      <c r="H103" s="105" t="s">
        <v>266</v>
      </c>
      <c r="I103" s="107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</row>
    <row r="104" spans="1:29" ht="15" customHeight="1" x14ac:dyDescent="0.25">
      <c r="A104" s="102" t="s">
        <v>225</v>
      </c>
      <c r="B104" s="103"/>
      <c r="C104" s="104" t="str">
        <f>IF(B104="","",LOOKUP(B104,{0,0.1,6.1},{"Low","Normal","High"}))</f>
        <v/>
      </c>
      <c r="D104" s="103"/>
      <c r="E104" s="104" t="str">
        <f>IF(D104="","",LOOKUP(D104,{0,0.1,6.1},{"Low","Normal","High"}))</f>
        <v/>
      </c>
      <c r="F104" s="103"/>
      <c r="G104" s="104" t="str">
        <f>IF(F104="","",LOOKUP(F104,{0,0.1,6.1},{"Low","Normal","High"}))</f>
        <v/>
      </c>
      <c r="H104" s="105" t="s">
        <v>267</v>
      </c>
      <c r="I104" s="107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</row>
    <row r="105" spans="1:29" ht="12.75" customHeight="1" x14ac:dyDescent="0.25">
      <c r="A105" s="102" t="s">
        <v>226</v>
      </c>
      <c r="B105" s="103"/>
      <c r="C105" s="104" t="str">
        <f>IF(B105="","",LOOKUP(B105,{0,0.6,1.1},{"Low","Normal","High"}))</f>
        <v/>
      </c>
      <c r="D105" s="103"/>
      <c r="E105" s="104" t="str">
        <f>IF(D105="","",LOOKUP(D105,{0,0.6,1.1},{"Low","Normal","High"}))</f>
        <v/>
      </c>
      <c r="F105" s="103"/>
      <c r="G105" s="104" t="str">
        <f>IF(F105="","",LOOKUP(F105,{0,0.6,1.1},{"Low","Normal","High"}))</f>
        <v/>
      </c>
      <c r="H105" s="105" t="s">
        <v>268</v>
      </c>
      <c r="I105" s="107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</row>
    <row r="106" spans="1:29" ht="12.75" customHeight="1" x14ac:dyDescent="0.25">
      <c r="A106" s="102" t="s">
        <v>227</v>
      </c>
      <c r="B106" s="103"/>
      <c r="C106" s="104" t="str">
        <f>IF(B106="","",LOOKUP(B106,{0,99,124.1},{"Low","Normal","High"}))</f>
        <v/>
      </c>
      <c r="D106" s="103"/>
      <c r="E106" s="104" t="str">
        <f>IF(D106="","",LOOKUP(D106,{0,99,124.1},{"Low","Normal","High"}))</f>
        <v/>
      </c>
      <c r="F106" s="103"/>
      <c r="G106" s="104" t="str">
        <f>IF(F106="","",LOOKUP(F106,{0,99,124.1},{"Low","Normal","High"}))</f>
        <v/>
      </c>
      <c r="H106" s="105" t="s">
        <v>269</v>
      </c>
      <c r="I106" s="107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</row>
    <row r="107" spans="1:29" ht="12.75" customHeight="1" x14ac:dyDescent="0.25">
      <c r="A107" s="118"/>
      <c r="B107" s="119"/>
      <c r="C107" s="120"/>
      <c r="D107" s="119"/>
      <c r="E107" s="120"/>
      <c r="F107" s="119"/>
      <c r="G107" s="120"/>
      <c r="H107" s="120"/>
      <c r="I107" s="107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</row>
    <row r="108" spans="1:29" ht="12.75" customHeight="1" x14ac:dyDescent="0.25">
      <c r="A108" s="118"/>
      <c r="B108" s="119"/>
      <c r="C108" s="120"/>
      <c r="D108" s="119"/>
      <c r="E108" s="120"/>
      <c r="F108" s="119"/>
      <c r="G108" s="120"/>
      <c r="H108" s="120"/>
      <c r="I108" s="107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</row>
    <row r="109" spans="1:29" ht="12.75" customHeight="1" x14ac:dyDescent="0.25">
      <c r="A109" s="128" t="s">
        <v>228</v>
      </c>
      <c r="B109" s="129" t="s">
        <v>6</v>
      </c>
      <c r="C109" s="130" t="s">
        <v>272</v>
      </c>
      <c r="D109" s="129" t="s">
        <v>6</v>
      </c>
      <c r="E109" s="130" t="s">
        <v>272</v>
      </c>
      <c r="F109" s="129" t="s">
        <v>6</v>
      </c>
      <c r="G109" s="130" t="s">
        <v>272</v>
      </c>
      <c r="H109" s="131" t="s">
        <v>7</v>
      </c>
      <c r="I109" s="107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</row>
    <row r="110" spans="1:29" ht="12.75" customHeight="1" x14ac:dyDescent="0.25">
      <c r="A110" s="102" t="s">
        <v>229</v>
      </c>
      <c r="B110" s="103"/>
      <c r="C110" s="104" t="str">
        <f t="array" ref="C110">IF(B110="","",LOOKUP(B110,{0,0,2.61},{"Low","Normal","High"}))</f>
        <v/>
      </c>
      <c r="D110" s="103"/>
      <c r="E110" s="104" t="str">
        <f t="array" ref="E110">IF(D110="","",LOOKUP(D110,{0,0,2.61},{"Low","Normal","High"}))</f>
        <v/>
      </c>
      <c r="F110" s="103"/>
      <c r="G110" s="104" t="str">
        <f t="array" ref="G110">IF(F110="","",LOOKUP(F110,{0,0,2.61},{"Low","Normal","High"}))</f>
        <v/>
      </c>
      <c r="H110" s="105" t="s">
        <v>135</v>
      </c>
      <c r="I110" s="107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</row>
    <row r="111" spans="1:29" ht="12.75" customHeight="1" x14ac:dyDescent="0.25">
      <c r="A111" s="102" t="s">
        <v>230</v>
      </c>
      <c r="B111" s="103"/>
      <c r="C111" s="104" t="str">
        <f t="array" ref="C111">IF(B111="","",LOOKUP(B111,{0,400,500.1},{"Low","Normal","High"}))</f>
        <v/>
      </c>
      <c r="D111" s="103"/>
      <c r="E111" s="104" t="str">
        <f t="array" ref="E111">IF(D111="","",LOOKUP(D111,{0,400,500.1},{"Low","Normal","High"}))</f>
        <v/>
      </c>
      <c r="F111" s="103"/>
      <c r="G111" s="104" t="str">
        <f t="array" ref="G111">IF(F111="","",LOOKUP(F111,{0,400,500.1},{"Low","Normal","High"}))</f>
        <v/>
      </c>
      <c r="H111" s="105" t="s">
        <v>136</v>
      </c>
      <c r="I111" s="107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</row>
    <row r="112" spans="1:29" ht="12.75" customHeight="1" x14ac:dyDescent="0.25">
      <c r="A112" s="102" t="s">
        <v>231</v>
      </c>
      <c r="B112" s="103"/>
      <c r="C112" s="104" t="str">
        <f t="array" ref="C112">IF(B112="","",LOOKUP(B112,{0,350,430.1},{"Low","Normal","High"}))</f>
        <v/>
      </c>
      <c r="D112" s="103"/>
      <c r="E112" s="104" t="str">
        <f t="array" ref="E112">IF(D112="","",LOOKUP(D112,{0,350,430.1},{"Low","Normal","High"}))</f>
        <v/>
      </c>
      <c r="F112" s="103"/>
      <c r="G112" s="104" t="str">
        <f t="array" ref="G112">IF(F112="","",LOOKUP(F112,{0,350,430.1},{"Low","Normal","High"}))</f>
        <v/>
      </c>
      <c r="H112" s="105" t="s">
        <v>137</v>
      </c>
      <c r="I112" s="107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</row>
    <row r="113" spans="1:29" ht="12.75" customHeight="1" x14ac:dyDescent="0.25">
      <c r="A113" s="102" t="s">
        <v>232</v>
      </c>
      <c r="B113" s="103"/>
      <c r="C113" s="104" t="str">
        <f t="array" ref="C113">IF(B113="","",LOOKUP(B113,{0,10,30.1},{"Low","Normal","High"}))</f>
        <v/>
      </c>
      <c r="D113" s="103"/>
      <c r="E113" s="104" t="str">
        <f t="array" ref="E113">IF(D113="","",LOOKUP(D113,{0,10,30.1},{"Low","Normal","High"}))</f>
        <v/>
      </c>
      <c r="F113" s="103"/>
      <c r="G113" s="104" t="str">
        <f t="array" ref="G113">IF(F113="","",LOOKUP(F113,{0,10,30.1},{"Low","Normal","High"}))</f>
        <v/>
      </c>
      <c r="H113" s="105" t="s">
        <v>138</v>
      </c>
      <c r="I113" s="107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</row>
    <row r="114" spans="1:29" ht="12.75" customHeight="1" x14ac:dyDescent="0.25">
      <c r="A114" s="102" t="s">
        <v>233</v>
      </c>
      <c r="B114" s="103"/>
      <c r="C114" s="104" t="str">
        <f t="array" ref="C114">IF(B114="","",LOOKUP(B114,{0,352,528.1},{"Low","Normal","High"}))</f>
        <v/>
      </c>
      <c r="D114" s="103"/>
      <c r="E114" s="104" t="str">
        <f t="array" ref="E114">IF(D114="","",LOOKUP(D114,{0,352,528.1},{"Low","Normal","High"}))</f>
        <v/>
      </c>
      <c r="F114" s="103"/>
      <c r="G114" s="104" t="str">
        <f t="array" ref="G114">IF(F114="","",LOOKUP(F114,{0,352,528.1},{"Low","Normal","High"}))</f>
        <v/>
      </c>
      <c r="H114" s="105" t="s">
        <v>139</v>
      </c>
      <c r="I114" s="107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</row>
    <row r="115" spans="1:29" ht="12.75" customHeight="1" x14ac:dyDescent="0.25">
      <c r="A115" s="102" t="s">
        <v>234</v>
      </c>
      <c r="B115" s="103"/>
      <c r="C115" s="104" t="str">
        <f t="array" ref="C115">IF(B115="","",LOOKUP(B115,{0,30,50.1},{"Low","Normal","High"}))</f>
        <v/>
      </c>
      <c r="D115" s="103"/>
      <c r="E115" s="104" t="str">
        <f t="array" ref="E115">IF(D115="","",LOOKUP(D115,{0,30,50.1},{"Low","Normal","High"}))</f>
        <v/>
      </c>
      <c r="F115" s="103"/>
      <c r="G115" s="104" t="str">
        <f t="array" ref="G115">IF(F115="","",LOOKUP(F115,{0,30,50.1},{"Low","Normal","High"}))</f>
        <v/>
      </c>
      <c r="H115" s="105" t="s">
        <v>140</v>
      </c>
      <c r="I115" s="107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</row>
    <row r="116" spans="1:29" ht="12.75" customHeight="1" x14ac:dyDescent="0.25">
      <c r="A116" s="102" t="s">
        <v>235</v>
      </c>
      <c r="B116" s="103"/>
      <c r="C116" s="104" t="str">
        <f t="array" ref="C116">IF(B116="","",LOOKUP(B116,{0,1,1.21},{"Low","Normal","High"}))</f>
        <v/>
      </c>
      <c r="D116" s="103"/>
      <c r="E116" s="104" t="str">
        <f t="array" ref="E116">IF(D116="","",LOOKUP(D116,{0,1,1.21},{"Low","Normal","High"}))</f>
        <v/>
      </c>
      <c r="F116" s="103"/>
      <c r="G116" s="104" t="str">
        <f t="array" ref="G116">IF(F116="","",LOOKUP(F116,{0,1,1.21},{"Low","Normal","High"}))</f>
        <v/>
      </c>
      <c r="H116" s="105" t="s">
        <v>141</v>
      </c>
      <c r="I116" s="107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8"/>
      <c r="Y116" s="101"/>
      <c r="Z116" s="101"/>
      <c r="AA116" s="101"/>
      <c r="AB116" s="101"/>
      <c r="AC116" s="101"/>
    </row>
    <row r="117" spans="1:29" ht="12.75" customHeight="1" x14ac:dyDescent="0.25">
      <c r="A117" s="110" t="s">
        <v>236</v>
      </c>
      <c r="B117" s="111"/>
      <c r="C117" s="112" t="str">
        <f t="array" ref="C117">IF(B117="","",LOOKUP(B117,{0,18,27.1},{"Low","Normal","High"}))</f>
        <v/>
      </c>
      <c r="D117" s="111"/>
      <c r="E117" s="112" t="str">
        <f t="array" ref="E117">IF(D117="","",LOOKUP(D117,{0,18,27.1},{"Low","Normal","High"}))</f>
        <v/>
      </c>
      <c r="F117" s="111"/>
      <c r="G117" s="112" t="str">
        <f t="array" ref="G117">IF(F117="","",LOOKUP(F117,{0,18,27.1},{"Low","Normal","High"}))</f>
        <v/>
      </c>
      <c r="H117" s="113" t="s">
        <v>142</v>
      </c>
      <c r="I117" s="132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8"/>
      <c r="Y117" s="101"/>
      <c r="Z117" s="101"/>
      <c r="AA117" s="101"/>
      <c r="AB117" s="101"/>
      <c r="AC117" s="101"/>
    </row>
    <row r="118" spans="1:29" ht="12.75" customHeight="1" x14ac:dyDescent="0.25">
      <c r="A118" s="114" t="s">
        <v>237</v>
      </c>
      <c r="B118" s="115"/>
      <c r="C118" s="104" t="str">
        <f t="array" ref="C118">IF(B118="","",LOOKUP(B118,{0,2,6.1},{"Low","Normal","High"}))</f>
        <v/>
      </c>
      <c r="D118" s="115"/>
      <c r="E118" s="104" t="str">
        <f t="array" ref="E118">IF(D118="","",LOOKUP(D118,{0,2,6.1},{"Low","Normal","High"}))</f>
        <v/>
      </c>
      <c r="F118" s="115"/>
      <c r="G118" s="104" t="str">
        <f>IF(F118="","",LOOKUP(F118,{0,2,6.1},{"Low","Normal","High"}))</f>
        <v/>
      </c>
      <c r="H118" s="133" t="s">
        <v>143</v>
      </c>
      <c r="I118" s="134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8"/>
      <c r="Y118" s="101"/>
      <c r="Z118" s="101"/>
      <c r="AA118" s="101"/>
      <c r="AB118" s="101"/>
      <c r="AC118" s="101"/>
    </row>
    <row r="119" spans="1:29" ht="12.75" customHeight="1" x14ac:dyDescent="0.25">
      <c r="A119" s="114" t="s">
        <v>238</v>
      </c>
      <c r="B119" s="115"/>
      <c r="C119" s="104" t="str">
        <f t="array" ref="C119">IF(B119="","",LOOKUP(B119,{0,15,26.51},{"Low","Normal","High"}))</f>
        <v/>
      </c>
      <c r="D119" s="115"/>
      <c r="E119" s="104" t="str">
        <f t="array" ref="E119">IF(D119="","",LOOKUP(D119,{0,15,26.51},{"Low","Normal","High"}))</f>
        <v/>
      </c>
      <c r="F119" s="115"/>
      <c r="G119" s="104" t="str">
        <f>IF(F119="","",LOOKUP(F119,{0,15,26.51},{"Low","Normal","High"}))</f>
        <v/>
      </c>
      <c r="H119" s="116" t="s">
        <v>144</v>
      </c>
      <c r="I119" s="134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8"/>
      <c r="Y119" s="101"/>
      <c r="Z119" s="101"/>
      <c r="AA119" s="101"/>
      <c r="AB119" s="101"/>
      <c r="AC119" s="101"/>
    </row>
    <row r="120" spans="1:29" ht="12.75" customHeight="1" x14ac:dyDescent="0.25">
      <c r="A120" s="114" t="s">
        <v>239</v>
      </c>
      <c r="B120" s="115"/>
      <c r="C120" s="104" t="str">
        <f t="array" ref="C120">IF(B120="","",LOOKUP(B120,{0,1.4,2.21},{"Low","Normal","High"}))</f>
        <v/>
      </c>
      <c r="D120" s="115"/>
      <c r="E120" s="104" t="str">
        <f t="array" ref="E120">IF(D120="","",LOOKUP(D120,{0,1.4,2.21},{"Low","Normal","High"}))</f>
        <v/>
      </c>
      <c r="F120" s="115"/>
      <c r="G120" s="104" t="str">
        <f>IF(F120="","",LOOKUP(F120,{0,1.4,2.21},{"Low","Normal","High"}))</f>
        <v/>
      </c>
      <c r="H120" s="116" t="s">
        <v>145</v>
      </c>
      <c r="I120" s="134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</row>
    <row r="121" spans="1:29" ht="12.75" customHeight="1" x14ac:dyDescent="0.25">
      <c r="A121" s="135" t="s">
        <v>240</v>
      </c>
      <c r="B121" s="115"/>
      <c r="C121" s="104" t="str">
        <f t="array" ref="C121">IF(B121="","",LOOKUP(B121,{0,30,40.1},{"Low","Normal","High"}))</f>
        <v/>
      </c>
      <c r="D121" s="115"/>
      <c r="E121" s="104" t="str">
        <f t="array" ref="E121">IF(D121="","",LOOKUP(D121,{0,30,40.1},{"Low","Normal","High"}))</f>
        <v/>
      </c>
      <c r="F121" s="115"/>
      <c r="G121" s="104" t="str">
        <f>IF(F121="","",LOOKUP(F121,{0,30,40.1},{"Low","Normal","High"}))</f>
        <v/>
      </c>
      <c r="H121" s="133" t="s">
        <v>146</v>
      </c>
      <c r="I121" s="134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</row>
    <row r="122" spans="1:29" ht="12.75" customHeight="1" x14ac:dyDescent="0.25">
      <c r="A122" s="136" t="s">
        <v>241</v>
      </c>
      <c r="B122" s="115"/>
      <c r="C122" s="104" t="str">
        <f t="array" ref="C122">IF(B122="","",LOOKUP(B122,{0,60,80.1},{"Low","Normal","High"}))</f>
        <v/>
      </c>
      <c r="D122" s="115"/>
      <c r="E122" s="104" t="str">
        <f t="array" ref="E122">IF(D122="","",LOOKUP(D122,{0,60,80.1},{"Low","Normal","High"}))</f>
        <v/>
      </c>
      <c r="F122" s="115"/>
      <c r="G122" s="104" t="str">
        <f>IF(F122="","",LOOKUP(F122,{0,60,80.1},{"Low","Normal","High"}))</f>
        <v/>
      </c>
      <c r="H122" s="137" t="s">
        <v>147</v>
      </c>
      <c r="I122" s="134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</row>
    <row r="123" spans="1:29" ht="12.75" customHeight="1" x14ac:dyDescent="0.25">
      <c r="A123" s="136" t="s">
        <v>242</v>
      </c>
      <c r="B123" s="115"/>
      <c r="C123" s="104" t="str">
        <f t="array" ref="C123">IF(B123="","",LOOKUP(B123,{0,35,55.1},{"Low","Normal","High"}))</f>
        <v/>
      </c>
      <c r="D123" s="115"/>
      <c r="E123" s="104" t="str">
        <f t="array" ref="E123">IF(D123="","",LOOKUP(D123,{0,35,55.1},{"Low","Normal","High"}))</f>
        <v/>
      </c>
      <c r="F123" s="115"/>
      <c r="G123" s="104" t="str">
        <f>IF(F123="","",LOOKUP(F123,{0,35,55.1},{"Low","Normal","High"}))</f>
        <v/>
      </c>
      <c r="H123" s="137" t="s">
        <v>148</v>
      </c>
      <c r="I123" s="134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</row>
    <row r="124" spans="1:29" ht="12.75" customHeight="1" x14ac:dyDescent="0.25"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</row>
    <row r="125" spans="1:29" ht="12.75" customHeight="1" x14ac:dyDescent="0.25"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</row>
    <row r="126" spans="1:29" ht="12.75" customHeight="1" x14ac:dyDescent="0.25">
      <c r="A126" s="138"/>
      <c r="B126" s="123"/>
      <c r="C126" s="123"/>
      <c r="D126" s="123"/>
      <c r="E126" s="123"/>
      <c r="F126" s="123"/>
      <c r="G126" s="123"/>
      <c r="H126" s="123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</row>
    <row r="127" spans="1:29" ht="12.75" customHeight="1" x14ac:dyDescent="0.25">
      <c r="A127" s="138"/>
      <c r="B127" s="123"/>
      <c r="C127" s="123"/>
      <c r="D127" s="123"/>
      <c r="E127" s="123"/>
      <c r="F127" s="123"/>
      <c r="G127" s="123"/>
      <c r="H127" s="123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</row>
    <row r="128" spans="1:29" ht="12.75" customHeight="1" x14ac:dyDescent="0.25">
      <c r="A128" s="138"/>
      <c r="B128" s="123"/>
      <c r="C128" s="123"/>
      <c r="D128" s="123"/>
      <c r="E128" s="123"/>
      <c r="F128" s="123"/>
      <c r="G128" s="123"/>
      <c r="H128" s="123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</row>
    <row r="129" spans="1:29" ht="12.75" customHeight="1" x14ac:dyDescent="0.25">
      <c r="A129" s="138"/>
      <c r="B129" s="123"/>
      <c r="C129" s="123"/>
      <c r="D129" s="123"/>
      <c r="E129" s="123"/>
      <c r="F129" s="123"/>
      <c r="G129" s="123"/>
      <c r="H129" s="123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</row>
    <row r="130" spans="1:29" ht="12.75" customHeight="1" x14ac:dyDescent="0.25">
      <c r="A130" s="138"/>
      <c r="B130" s="123"/>
      <c r="C130" s="123"/>
      <c r="D130" s="123"/>
      <c r="E130" s="123"/>
      <c r="F130" s="123"/>
      <c r="G130" s="123"/>
      <c r="H130" s="123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</row>
    <row r="131" spans="1:29" ht="12.75" customHeight="1" x14ac:dyDescent="0.25">
      <c r="A131" s="138"/>
      <c r="B131" s="123"/>
      <c r="C131" s="123"/>
      <c r="D131" s="123"/>
      <c r="E131" s="123"/>
      <c r="F131" s="123"/>
      <c r="G131" s="123"/>
      <c r="H131" s="123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</row>
    <row r="132" spans="1:29" ht="12.75" customHeight="1" x14ac:dyDescent="0.25">
      <c r="A132" s="138"/>
      <c r="B132" s="123"/>
      <c r="C132" s="123"/>
      <c r="D132" s="123"/>
      <c r="E132" s="123"/>
      <c r="F132" s="123"/>
      <c r="G132" s="123"/>
      <c r="H132" s="123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</row>
    <row r="133" spans="1:29" ht="12.75" customHeight="1" x14ac:dyDescent="0.25">
      <c r="A133" s="138"/>
      <c r="B133" s="123"/>
      <c r="C133" s="123"/>
      <c r="D133" s="123"/>
      <c r="E133" s="123"/>
      <c r="F133" s="123"/>
      <c r="G133" s="123"/>
      <c r="H133" s="123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</row>
    <row r="134" spans="1:29" ht="12.75" customHeight="1" x14ac:dyDescent="0.25">
      <c r="A134" s="138"/>
      <c r="B134" s="123"/>
      <c r="C134" s="123"/>
      <c r="D134" s="123"/>
      <c r="E134" s="123"/>
      <c r="F134" s="123"/>
      <c r="G134" s="123"/>
      <c r="H134" s="123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</row>
    <row r="135" spans="1:29" ht="12.75" customHeight="1" x14ac:dyDescent="0.25">
      <c r="A135" s="138"/>
      <c r="B135" s="123"/>
      <c r="C135" s="123"/>
      <c r="D135" s="123"/>
      <c r="E135" s="123"/>
      <c r="F135" s="123"/>
      <c r="G135" s="123"/>
      <c r="H135" s="123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</row>
    <row r="136" spans="1:29" ht="12.75" customHeight="1" x14ac:dyDescent="0.25">
      <c r="A136" s="138"/>
      <c r="B136" s="123"/>
      <c r="C136" s="123"/>
      <c r="D136" s="123"/>
      <c r="E136" s="123"/>
      <c r="F136" s="123"/>
      <c r="G136" s="123"/>
      <c r="H136" s="123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</row>
    <row r="137" spans="1:29" ht="12.75" customHeight="1" x14ac:dyDescent="0.25">
      <c r="A137" s="138"/>
      <c r="B137" s="123"/>
      <c r="C137" s="123"/>
      <c r="D137" s="123"/>
      <c r="E137" s="123"/>
      <c r="F137" s="123"/>
      <c r="G137" s="123"/>
      <c r="H137" s="123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</row>
    <row r="138" spans="1:29" ht="12.75" customHeight="1" x14ac:dyDescent="0.25">
      <c r="A138" s="138"/>
      <c r="B138" s="123"/>
      <c r="C138" s="123"/>
      <c r="D138" s="123"/>
      <c r="E138" s="123"/>
      <c r="F138" s="123"/>
      <c r="G138" s="123"/>
      <c r="H138" s="123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</row>
    <row r="139" spans="1:29" ht="12.75" customHeight="1" x14ac:dyDescent="0.25">
      <c r="A139" s="138"/>
      <c r="B139" s="123"/>
      <c r="C139" s="123"/>
      <c r="D139" s="123"/>
      <c r="E139" s="123"/>
      <c r="F139" s="123"/>
      <c r="G139" s="123"/>
      <c r="H139" s="123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</row>
    <row r="140" spans="1:29" ht="12.75" customHeight="1" x14ac:dyDescent="0.25">
      <c r="A140" s="138"/>
      <c r="B140" s="123"/>
      <c r="C140" s="123"/>
      <c r="D140" s="123"/>
      <c r="E140" s="123"/>
      <c r="F140" s="123"/>
      <c r="G140" s="123"/>
      <c r="H140" s="123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</row>
    <row r="141" spans="1:29" ht="12.75" customHeight="1" x14ac:dyDescent="0.25">
      <c r="A141" s="138"/>
      <c r="B141" s="123"/>
      <c r="C141" s="123"/>
      <c r="D141" s="123"/>
      <c r="E141" s="123"/>
      <c r="F141" s="123"/>
      <c r="G141" s="123"/>
      <c r="H141" s="123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</row>
    <row r="142" spans="1:29" ht="12.75" customHeight="1" x14ac:dyDescent="0.25">
      <c r="A142" s="138"/>
      <c r="B142" s="123"/>
      <c r="C142" s="123"/>
      <c r="D142" s="123"/>
      <c r="E142" s="123"/>
      <c r="F142" s="123"/>
      <c r="G142" s="123"/>
      <c r="H142" s="123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</row>
    <row r="143" spans="1:29" ht="12.75" customHeight="1" x14ac:dyDescent="0.25">
      <c r="A143" s="138"/>
      <c r="B143" s="123"/>
      <c r="C143" s="123"/>
      <c r="D143" s="123"/>
      <c r="E143" s="123"/>
      <c r="F143" s="123"/>
      <c r="G143" s="123"/>
      <c r="H143" s="123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</row>
    <row r="144" spans="1:29" ht="12.75" customHeight="1" x14ac:dyDescent="0.25">
      <c r="A144" s="138"/>
      <c r="B144" s="123"/>
      <c r="C144" s="123"/>
      <c r="D144" s="123"/>
      <c r="E144" s="123"/>
      <c r="F144" s="123"/>
      <c r="G144" s="123"/>
      <c r="H144" s="123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</row>
    <row r="145" spans="1:29" ht="12.75" customHeight="1" x14ac:dyDescent="0.25">
      <c r="A145" s="138"/>
      <c r="B145" s="123"/>
      <c r="C145" s="123"/>
      <c r="D145" s="123"/>
      <c r="E145" s="123"/>
      <c r="F145" s="123"/>
      <c r="G145" s="123"/>
      <c r="H145" s="123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</row>
    <row r="146" spans="1:29" ht="12.75" customHeight="1" x14ac:dyDescent="0.25">
      <c r="A146" s="138"/>
      <c r="B146" s="123"/>
      <c r="C146" s="123"/>
      <c r="D146" s="123"/>
      <c r="E146" s="123"/>
      <c r="F146" s="123"/>
      <c r="G146" s="123"/>
      <c r="H146" s="123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</row>
    <row r="147" spans="1:29" ht="12.75" customHeight="1" x14ac:dyDescent="0.25">
      <c r="A147" s="138"/>
      <c r="B147" s="123"/>
      <c r="C147" s="123"/>
      <c r="D147" s="123"/>
      <c r="E147" s="123"/>
      <c r="F147" s="123"/>
      <c r="G147" s="123"/>
      <c r="H147" s="123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</row>
    <row r="148" spans="1:29" ht="12.75" customHeight="1" x14ac:dyDescent="0.25">
      <c r="A148" s="138"/>
      <c r="B148" s="123"/>
      <c r="C148" s="123"/>
      <c r="D148" s="123"/>
      <c r="E148" s="123"/>
      <c r="F148" s="123"/>
      <c r="G148" s="123"/>
      <c r="H148" s="123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</row>
    <row r="149" spans="1:29" ht="12.75" customHeight="1" x14ac:dyDescent="0.25">
      <c r="A149" s="138"/>
      <c r="B149" s="123"/>
      <c r="C149" s="123"/>
      <c r="D149" s="123"/>
      <c r="E149" s="123"/>
      <c r="F149" s="123"/>
      <c r="G149" s="123"/>
      <c r="H149" s="123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</row>
    <row r="150" spans="1:29" ht="12.75" customHeight="1" x14ac:dyDescent="0.25">
      <c r="A150" s="138"/>
      <c r="B150" s="123"/>
      <c r="C150" s="123"/>
      <c r="D150" s="123"/>
      <c r="E150" s="123"/>
      <c r="F150" s="123"/>
      <c r="G150" s="123"/>
      <c r="H150" s="123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</row>
    <row r="151" spans="1:29" ht="12.75" customHeight="1" x14ac:dyDescent="0.25">
      <c r="A151" s="138"/>
      <c r="B151" s="123"/>
      <c r="C151" s="123"/>
      <c r="D151" s="123"/>
      <c r="E151" s="123"/>
      <c r="F151" s="123"/>
      <c r="G151" s="123"/>
      <c r="H151" s="123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</row>
    <row r="152" spans="1:29" ht="12.75" customHeight="1" x14ac:dyDescent="0.25">
      <c r="A152" s="138"/>
      <c r="B152" s="123"/>
      <c r="C152" s="123"/>
      <c r="D152" s="123"/>
      <c r="E152" s="123"/>
      <c r="F152" s="123"/>
      <c r="G152" s="123"/>
      <c r="H152" s="123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</row>
    <row r="153" spans="1:29" ht="12.75" customHeight="1" x14ac:dyDescent="0.25">
      <c r="A153" s="138"/>
      <c r="B153" s="123"/>
      <c r="C153" s="123"/>
      <c r="D153" s="123"/>
      <c r="E153" s="123"/>
      <c r="F153" s="123"/>
      <c r="G153" s="123"/>
      <c r="H153" s="123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</row>
    <row r="154" spans="1:29" ht="12.75" customHeight="1" x14ac:dyDescent="0.25">
      <c r="A154" s="138"/>
      <c r="B154" s="123"/>
      <c r="C154" s="123"/>
      <c r="D154" s="123"/>
      <c r="E154" s="123"/>
      <c r="F154" s="123"/>
      <c r="G154" s="123"/>
      <c r="H154" s="123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</row>
    <row r="155" spans="1:29" ht="12.75" customHeight="1" x14ac:dyDescent="0.25">
      <c r="A155" s="138"/>
      <c r="B155" s="123"/>
      <c r="C155" s="123"/>
      <c r="D155" s="123"/>
      <c r="E155" s="123"/>
      <c r="F155" s="123"/>
      <c r="G155" s="123"/>
      <c r="H155" s="123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</row>
    <row r="156" spans="1:29" ht="12.75" customHeight="1" x14ac:dyDescent="0.25">
      <c r="A156" s="138"/>
      <c r="B156" s="123"/>
      <c r="C156" s="123"/>
      <c r="D156" s="123"/>
      <c r="E156" s="123"/>
      <c r="F156" s="123"/>
      <c r="G156" s="123"/>
      <c r="H156" s="123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</row>
    <row r="157" spans="1:29" ht="12.75" customHeight="1" x14ac:dyDescent="0.25">
      <c r="A157" s="138"/>
      <c r="B157" s="123"/>
      <c r="C157" s="123"/>
      <c r="D157" s="123"/>
      <c r="E157" s="123"/>
      <c r="F157" s="123"/>
      <c r="G157" s="123"/>
      <c r="H157" s="123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</row>
    <row r="158" spans="1:29" ht="12.75" customHeight="1" x14ac:dyDescent="0.25">
      <c r="A158" s="138"/>
      <c r="B158" s="123"/>
      <c r="C158" s="123"/>
      <c r="D158" s="123"/>
      <c r="E158" s="123"/>
      <c r="F158" s="123"/>
      <c r="G158" s="123"/>
      <c r="H158" s="123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</row>
    <row r="159" spans="1:29" ht="12.75" customHeight="1" x14ac:dyDescent="0.25">
      <c r="A159" s="138"/>
      <c r="B159" s="123"/>
      <c r="C159" s="123"/>
      <c r="D159" s="123"/>
      <c r="E159" s="123"/>
      <c r="F159" s="123"/>
      <c r="G159" s="123"/>
      <c r="H159" s="123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</row>
    <row r="160" spans="1:29" ht="12.75" customHeight="1" x14ac:dyDescent="0.25">
      <c r="A160" s="138"/>
      <c r="B160" s="123"/>
      <c r="C160" s="123"/>
      <c r="D160" s="123"/>
      <c r="E160" s="123"/>
      <c r="F160" s="123"/>
      <c r="G160" s="123"/>
      <c r="H160" s="123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</row>
    <row r="161" spans="1:29" ht="12.75" customHeight="1" x14ac:dyDescent="0.25">
      <c r="A161" s="138"/>
      <c r="B161" s="123"/>
      <c r="C161" s="123"/>
      <c r="D161" s="123"/>
      <c r="E161" s="123"/>
      <c r="F161" s="123"/>
      <c r="G161" s="123"/>
      <c r="H161" s="123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</row>
    <row r="162" spans="1:29" ht="12.75" customHeight="1" x14ac:dyDescent="0.25">
      <c r="A162" s="138"/>
      <c r="B162" s="123"/>
      <c r="C162" s="123"/>
      <c r="D162" s="123"/>
      <c r="E162" s="123"/>
      <c r="F162" s="123"/>
      <c r="G162" s="123"/>
      <c r="H162" s="123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</row>
    <row r="163" spans="1:29" ht="12.75" customHeight="1" x14ac:dyDescent="0.25">
      <c r="A163" s="138"/>
      <c r="B163" s="123"/>
      <c r="C163" s="123"/>
      <c r="D163" s="123"/>
      <c r="E163" s="123"/>
      <c r="F163" s="123"/>
      <c r="G163" s="123"/>
      <c r="H163" s="123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</row>
    <row r="164" spans="1:29" ht="12.75" customHeight="1" x14ac:dyDescent="0.25">
      <c r="A164" s="138"/>
      <c r="B164" s="123"/>
      <c r="C164" s="123"/>
      <c r="D164" s="123"/>
      <c r="E164" s="123"/>
      <c r="F164" s="123"/>
      <c r="G164" s="123"/>
      <c r="H164" s="123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</row>
    <row r="165" spans="1:29" ht="12.75" customHeight="1" x14ac:dyDescent="0.25">
      <c r="A165" s="138"/>
      <c r="B165" s="123"/>
      <c r="C165" s="123"/>
      <c r="D165" s="123"/>
      <c r="E165" s="123"/>
      <c r="F165" s="123"/>
      <c r="G165" s="123"/>
      <c r="H165" s="123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</row>
    <row r="166" spans="1:29" ht="12.75" customHeight="1" x14ac:dyDescent="0.25">
      <c r="A166" s="138"/>
      <c r="B166" s="123"/>
      <c r="C166" s="123"/>
      <c r="D166" s="123"/>
      <c r="E166" s="123"/>
      <c r="F166" s="123"/>
      <c r="G166" s="123"/>
      <c r="H166" s="123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</row>
    <row r="167" spans="1:29" ht="12.75" customHeight="1" x14ac:dyDescent="0.25">
      <c r="A167" s="138"/>
      <c r="B167" s="123"/>
      <c r="C167" s="123"/>
      <c r="D167" s="123"/>
      <c r="E167" s="123"/>
      <c r="F167" s="123"/>
      <c r="G167" s="123"/>
      <c r="H167" s="123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</row>
    <row r="168" spans="1:29" ht="12.75" customHeight="1" x14ac:dyDescent="0.25">
      <c r="A168" s="138"/>
      <c r="B168" s="123"/>
      <c r="C168" s="123"/>
      <c r="D168" s="123"/>
      <c r="E168" s="123"/>
      <c r="F168" s="123"/>
      <c r="G168" s="123"/>
      <c r="H168" s="123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</row>
    <row r="169" spans="1:29" ht="12.75" customHeight="1" x14ac:dyDescent="0.25">
      <c r="A169" s="138"/>
      <c r="B169" s="123"/>
      <c r="C169" s="123"/>
      <c r="D169" s="123"/>
      <c r="E169" s="123"/>
      <c r="F169" s="123"/>
      <c r="G169" s="123"/>
      <c r="H169" s="123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</row>
    <row r="170" spans="1:29" ht="12.75" customHeight="1" x14ac:dyDescent="0.25">
      <c r="A170" s="138"/>
      <c r="B170" s="123"/>
      <c r="C170" s="123"/>
      <c r="D170" s="123"/>
      <c r="E170" s="123"/>
      <c r="F170" s="123"/>
      <c r="G170" s="123"/>
      <c r="H170" s="123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</row>
    <row r="171" spans="1:29" ht="12.75" customHeight="1" x14ac:dyDescent="0.25">
      <c r="A171" s="138"/>
      <c r="B171" s="123"/>
      <c r="C171" s="123"/>
      <c r="D171" s="123"/>
      <c r="E171" s="123"/>
      <c r="F171" s="123"/>
      <c r="G171" s="123"/>
      <c r="H171" s="123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</row>
    <row r="172" spans="1:29" ht="12.75" customHeight="1" x14ac:dyDescent="0.25">
      <c r="A172" s="118"/>
      <c r="B172" s="121"/>
      <c r="C172" s="119"/>
      <c r="D172" s="121"/>
      <c r="E172" s="119"/>
      <c r="F172" s="121"/>
      <c r="G172" s="119"/>
      <c r="H172" s="120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</row>
    <row r="173" spans="1:29" ht="12.75" customHeight="1" x14ac:dyDescent="0.25">
      <c r="A173" s="118"/>
      <c r="B173" s="121"/>
      <c r="C173" s="119"/>
      <c r="D173" s="121"/>
      <c r="E173" s="119"/>
      <c r="F173" s="121"/>
      <c r="G173" s="119"/>
      <c r="H173" s="120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</row>
    <row r="174" spans="1:29" ht="12.75" customHeight="1" x14ac:dyDescent="0.25">
      <c r="A174" s="118"/>
      <c r="B174" s="121"/>
      <c r="C174" s="119"/>
      <c r="D174" s="121"/>
      <c r="E174" s="119"/>
      <c r="F174" s="121"/>
      <c r="G174" s="119"/>
      <c r="H174" s="120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</row>
    <row r="175" spans="1:29" ht="12.75" customHeight="1" x14ac:dyDescent="0.25">
      <c r="A175" s="118"/>
      <c r="B175" s="121"/>
      <c r="C175" s="119"/>
      <c r="D175" s="121"/>
      <c r="E175" s="119"/>
      <c r="F175" s="121"/>
      <c r="G175" s="119"/>
      <c r="H175" s="120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</row>
    <row r="176" spans="1:29" ht="12.75" customHeight="1" x14ac:dyDescent="0.25">
      <c r="A176" s="118"/>
      <c r="B176" s="121"/>
      <c r="C176" s="119"/>
      <c r="D176" s="121"/>
      <c r="E176" s="119"/>
      <c r="F176" s="121"/>
      <c r="G176" s="119"/>
      <c r="H176" s="120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</row>
    <row r="177" spans="1:29" ht="12.75" customHeight="1" x14ac:dyDescent="0.25">
      <c r="A177" s="118"/>
      <c r="B177" s="121"/>
      <c r="C177" s="119"/>
      <c r="D177" s="121"/>
      <c r="E177" s="119"/>
      <c r="F177" s="121"/>
      <c r="G177" s="119"/>
      <c r="H177" s="120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</row>
    <row r="178" spans="1:29" ht="12.75" customHeight="1" x14ac:dyDescent="0.25">
      <c r="A178" s="118"/>
      <c r="B178" s="121"/>
      <c r="C178" s="119"/>
      <c r="D178" s="121"/>
      <c r="E178" s="119"/>
      <c r="F178" s="121"/>
      <c r="G178" s="119"/>
      <c r="H178" s="120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</row>
    <row r="179" spans="1:29" ht="12.75" customHeight="1" x14ac:dyDescent="0.25">
      <c r="A179" s="118"/>
      <c r="B179" s="121"/>
      <c r="C179" s="119"/>
      <c r="D179" s="121"/>
      <c r="E179" s="119"/>
      <c r="F179" s="121"/>
      <c r="G179" s="119"/>
      <c r="H179" s="120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</row>
    <row r="180" spans="1:29" ht="12.75" customHeight="1" x14ac:dyDescent="0.25">
      <c r="A180" s="118"/>
      <c r="B180" s="121"/>
      <c r="C180" s="119"/>
      <c r="D180" s="121"/>
      <c r="E180" s="119"/>
      <c r="F180" s="121"/>
      <c r="G180" s="119"/>
      <c r="H180" s="120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</row>
    <row r="181" spans="1:29" ht="12.75" customHeight="1" x14ac:dyDescent="0.25">
      <c r="A181" s="139"/>
      <c r="B181" s="140"/>
      <c r="C181" s="141"/>
      <c r="D181" s="140"/>
      <c r="E181" s="141"/>
      <c r="F181" s="140"/>
      <c r="G181" s="141"/>
      <c r="H181" s="142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</row>
    <row r="182" spans="1:29" ht="12.75" customHeight="1" x14ac:dyDescent="0.25">
      <c r="A182" s="143"/>
      <c r="B182" s="144"/>
      <c r="C182" s="145"/>
      <c r="D182" s="144"/>
      <c r="E182" s="145"/>
      <c r="F182" s="144"/>
      <c r="G182" s="145"/>
      <c r="H182" s="146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</row>
    <row r="183" spans="1:29" ht="12.75" customHeight="1" x14ac:dyDescent="0.25">
      <c r="A183" s="143"/>
      <c r="B183" s="144"/>
      <c r="C183" s="145"/>
      <c r="D183" s="144"/>
      <c r="E183" s="145"/>
      <c r="F183" s="144"/>
      <c r="G183" s="145"/>
      <c r="H183" s="146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</row>
    <row r="184" spans="1:29" ht="12.75" customHeight="1" x14ac:dyDescent="0.25">
      <c r="A184" s="143"/>
      <c r="B184" s="144"/>
      <c r="C184" s="145"/>
      <c r="D184" s="144"/>
      <c r="E184" s="145"/>
      <c r="F184" s="144"/>
      <c r="G184" s="145"/>
      <c r="H184" s="146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</row>
    <row r="185" spans="1:29" ht="12.75" customHeight="1" x14ac:dyDescent="0.25">
      <c r="A185" s="143"/>
      <c r="B185" s="144"/>
      <c r="C185" s="145"/>
      <c r="D185" s="144"/>
      <c r="E185" s="145"/>
      <c r="F185" s="144"/>
      <c r="G185" s="145"/>
      <c r="H185" s="146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</row>
    <row r="186" spans="1:29" ht="12.75" customHeight="1" x14ac:dyDescent="0.25">
      <c r="A186" s="143"/>
      <c r="B186" s="144"/>
      <c r="C186" s="145"/>
      <c r="D186" s="144"/>
      <c r="E186" s="145"/>
      <c r="F186" s="144"/>
      <c r="G186" s="145"/>
      <c r="H186" s="146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</row>
    <row r="187" spans="1:29" ht="12.75" customHeight="1" x14ac:dyDescent="0.25">
      <c r="A187" s="143"/>
      <c r="B187" s="144"/>
      <c r="C187" s="145"/>
      <c r="D187" s="144"/>
      <c r="E187" s="145"/>
      <c r="F187" s="144"/>
      <c r="G187" s="145"/>
      <c r="H187" s="146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</row>
    <row r="188" spans="1:29" ht="12.75" customHeight="1" x14ac:dyDescent="0.25">
      <c r="A188" s="143"/>
      <c r="B188" s="144"/>
      <c r="C188" s="145"/>
      <c r="D188" s="144"/>
      <c r="E188" s="145"/>
      <c r="F188" s="144"/>
      <c r="G188" s="145"/>
      <c r="H188" s="146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</row>
    <row r="189" spans="1:29" ht="12.75" customHeight="1" x14ac:dyDescent="0.25">
      <c r="A189" s="143"/>
      <c r="B189" s="144"/>
      <c r="C189" s="145"/>
      <c r="D189" s="144"/>
      <c r="E189" s="145"/>
      <c r="F189" s="144"/>
      <c r="G189" s="145"/>
      <c r="H189" s="146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</row>
    <row r="190" spans="1:29" ht="12.75" customHeight="1" x14ac:dyDescent="0.25">
      <c r="A190" s="143"/>
      <c r="B190" s="144"/>
      <c r="C190" s="145"/>
      <c r="D190" s="144"/>
      <c r="E190" s="145"/>
      <c r="F190" s="144"/>
      <c r="G190" s="145"/>
      <c r="H190" s="146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</row>
    <row r="191" spans="1:29" ht="12.75" customHeight="1" x14ac:dyDescent="0.25">
      <c r="A191" s="143"/>
      <c r="B191" s="144"/>
      <c r="C191" s="145"/>
      <c r="D191" s="144"/>
      <c r="E191" s="145"/>
      <c r="F191" s="144"/>
      <c r="G191" s="145"/>
      <c r="H191" s="146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</row>
    <row r="192" spans="1:29" ht="12.75" customHeight="1" x14ac:dyDescent="0.25">
      <c r="A192" s="143"/>
      <c r="B192" s="144"/>
      <c r="C192" s="145"/>
      <c r="D192" s="144"/>
      <c r="E192" s="145"/>
      <c r="F192" s="144"/>
      <c r="G192" s="145"/>
      <c r="H192" s="146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</row>
    <row r="193" spans="1:29" ht="12.75" customHeight="1" x14ac:dyDescent="0.25">
      <c r="A193" s="143"/>
      <c r="B193" s="144"/>
      <c r="C193" s="145"/>
      <c r="D193" s="144"/>
      <c r="E193" s="145"/>
      <c r="F193" s="144"/>
      <c r="G193" s="145"/>
      <c r="H193" s="146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</row>
    <row r="194" spans="1:29" ht="12.75" customHeight="1" x14ac:dyDescent="0.25">
      <c r="A194" s="143"/>
      <c r="B194" s="144"/>
      <c r="C194" s="145"/>
      <c r="D194" s="144"/>
      <c r="E194" s="145"/>
      <c r="F194" s="144"/>
      <c r="G194" s="145"/>
      <c r="H194" s="146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</row>
    <row r="195" spans="1:29" ht="12.75" customHeight="1" x14ac:dyDescent="0.25">
      <c r="A195" s="143"/>
      <c r="B195" s="144"/>
      <c r="C195" s="145"/>
      <c r="D195" s="144"/>
      <c r="E195" s="145"/>
      <c r="F195" s="144"/>
      <c r="G195" s="145"/>
      <c r="H195" s="146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</row>
    <row r="196" spans="1:29" ht="12.75" customHeight="1" x14ac:dyDescent="0.25">
      <c r="A196" s="143"/>
      <c r="B196" s="144"/>
      <c r="C196" s="145"/>
      <c r="D196" s="144"/>
      <c r="E196" s="145"/>
      <c r="F196" s="144"/>
      <c r="G196" s="145"/>
      <c r="H196" s="146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</row>
    <row r="197" spans="1:29" ht="12.75" customHeight="1" x14ac:dyDescent="0.25">
      <c r="A197" s="143"/>
      <c r="B197" s="144"/>
      <c r="C197" s="145"/>
      <c r="D197" s="144"/>
      <c r="E197" s="145"/>
      <c r="F197" s="144"/>
      <c r="G197" s="145"/>
      <c r="H197" s="146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</row>
    <row r="198" spans="1:29" ht="12.75" customHeight="1" x14ac:dyDescent="0.25">
      <c r="A198" s="143"/>
      <c r="B198" s="144"/>
      <c r="C198" s="145"/>
      <c r="D198" s="144"/>
      <c r="E198" s="145"/>
      <c r="F198" s="144"/>
      <c r="G198" s="145"/>
      <c r="H198" s="146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</row>
    <row r="199" spans="1:29" ht="12.75" customHeight="1" x14ac:dyDescent="0.25">
      <c r="A199" s="143"/>
      <c r="B199" s="144"/>
      <c r="C199" s="145"/>
      <c r="D199" s="144"/>
      <c r="E199" s="145"/>
      <c r="F199" s="144"/>
      <c r="G199" s="145"/>
      <c r="H199" s="146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</row>
    <row r="200" spans="1:29" ht="12.75" customHeight="1" x14ac:dyDescent="0.25">
      <c r="A200" s="143"/>
      <c r="B200" s="144"/>
      <c r="C200" s="145"/>
      <c r="D200" s="144"/>
      <c r="E200" s="145"/>
      <c r="F200" s="144"/>
      <c r="G200" s="145"/>
      <c r="H200" s="146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</row>
    <row r="201" spans="1:29" ht="12.75" customHeight="1" x14ac:dyDescent="0.25">
      <c r="A201" s="143"/>
      <c r="B201" s="144"/>
      <c r="C201" s="145"/>
      <c r="D201" s="144"/>
      <c r="E201" s="145"/>
      <c r="F201" s="144"/>
      <c r="G201" s="145"/>
      <c r="H201" s="146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</row>
    <row r="202" spans="1:29" ht="12.75" customHeight="1" x14ac:dyDescent="0.25">
      <c r="A202" s="143"/>
      <c r="B202" s="144"/>
      <c r="C202" s="145"/>
      <c r="D202" s="144"/>
      <c r="E202" s="145"/>
      <c r="F202" s="144"/>
      <c r="G202" s="145"/>
      <c r="H202" s="146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</row>
    <row r="203" spans="1:29" ht="12.75" customHeight="1" x14ac:dyDescent="0.25">
      <c r="A203" s="143"/>
      <c r="B203" s="144"/>
      <c r="C203" s="145"/>
      <c r="D203" s="144"/>
      <c r="E203" s="145"/>
      <c r="F203" s="144"/>
      <c r="G203" s="145"/>
      <c r="H203" s="146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</row>
    <row r="204" spans="1:29" ht="12.75" customHeight="1" x14ac:dyDescent="0.25">
      <c r="A204" s="143"/>
      <c r="B204" s="144"/>
      <c r="C204" s="145"/>
      <c r="D204" s="144"/>
      <c r="E204" s="145"/>
      <c r="F204" s="144"/>
      <c r="G204" s="145"/>
      <c r="H204" s="146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</row>
    <row r="205" spans="1:29" ht="12.75" customHeight="1" x14ac:dyDescent="0.25">
      <c r="A205" s="143"/>
      <c r="B205" s="144"/>
      <c r="C205" s="145"/>
      <c r="D205" s="144"/>
      <c r="E205" s="145"/>
      <c r="F205" s="144"/>
      <c r="G205" s="145"/>
      <c r="H205" s="146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</row>
    <row r="206" spans="1:29" ht="12.75" customHeight="1" x14ac:dyDescent="0.25">
      <c r="A206" s="143"/>
      <c r="B206" s="144"/>
      <c r="C206" s="145"/>
      <c r="D206" s="144"/>
      <c r="E206" s="145"/>
      <c r="F206" s="144"/>
      <c r="G206" s="145"/>
      <c r="H206" s="146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</row>
    <row r="207" spans="1:29" ht="12.75" customHeight="1" x14ac:dyDescent="0.25">
      <c r="A207" s="143"/>
      <c r="B207" s="144"/>
      <c r="C207" s="145"/>
      <c r="D207" s="144"/>
      <c r="E207" s="145"/>
      <c r="F207" s="144"/>
      <c r="G207" s="145"/>
      <c r="H207" s="146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</row>
    <row r="208" spans="1:29" ht="12.75" customHeight="1" x14ac:dyDescent="0.25">
      <c r="A208" s="143"/>
      <c r="B208" s="144"/>
      <c r="C208" s="145"/>
      <c r="D208" s="144"/>
      <c r="E208" s="145"/>
      <c r="F208" s="144"/>
      <c r="G208" s="145"/>
      <c r="H208" s="146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</row>
    <row r="209" spans="1:29" ht="12.75" customHeight="1" x14ac:dyDescent="0.25">
      <c r="A209" s="143"/>
      <c r="B209" s="144"/>
      <c r="C209" s="145"/>
      <c r="D209" s="144"/>
      <c r="E209" s="145"/>
      <c r="F209" s="144"/>
      <c r="G209" s="145"/>
      <c r="H209" s="146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</row>
    <row r="210" spans="1:29" ht="12.75" customHeight="1" x14ac:dyDescent="0.25">
      <c r="A210" s="143"/>
      <c r="B210" s="144"/>
      <c r="C210" s="145"/>
      <c r="D210" s="144"/>
      <c r="E210" s="145"/>
      <c r="F210" s="144"/>
      <c r="G210" s="145"/>
      <c r="H210" s="146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</row>
    <row r="211" spans="1:29" ht="12.75" customHeight="1" x14ac:dyDescent="0.25">
      <c r="A211" s="143"/>
      <c r="B211" s="144"/>
      <c r="C211" s="145"/>
      <c r="D211" s="144"/>
      <c r="E211" s="145"/>
      <c r="F211" s="144"/>
      <c r="G211" s="145"/>
      <c r="H211" s="146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</row>
    <row r="212" spans="1:29" ht="12.75" customHeight="1" x14ac:dyDescent="0.25">
      <c r="A212" s="143"/>
      <c r="B212" s="144"/>
      <c r="C212" s="145"/>
      <c r="D212" s="144"/>
      <c r="E212" s="145"/>
      <c r="F212" s="144"/>
      <c r="G212" s="145"/>
      <c r="H212" s="146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</row>
    <row r="213" spans="1:29" ht="12.75" customHeight="1" x14ac:dyDescent="0.25">
      <c r="A213" s="143"/>
      <c r="B213" s="144"/>
      <c r="C213" s="145"/>
      <c r="D213" s="144"/>
      <c r="E213" s="145"/>
      <c r="F213" s="144"/>
      <c r="G213" s="145"/>
      <c r="H213" s="146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</row>
    <row r="214" spans="1:29" ht="12.75" customHeight="1" x14ac:dyDescent="0.25">
      <c r="A214" s="143"/>
      <c r="B214" s="144"/>
      <c r="C214" s="145"/>
      <c r="D214" s="144"/>
      <c r="E214" s="145"/>
      <c r="F214" s="144"/>
      <c r="G214" s="145"/>
      <c r="H214" s="146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</row>
    <row r="215" spans="1:29" ht="12.75" customHeight="1" x14ac:dyDescent="0.25">
      <c r="A215" s="143"/>
      <c r="B215" s="144"/>
      <c r="C215" s="145"/>
      <c r="D215" s="144"/>
      <c r="E215" s="145"/>
      <c r="F215" s="144"/>
      <c r="G215" s="145"/>
      <c r="H215" s="146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</row>
    <row r="216" spans="1:29" ht="12.75" customHeight="1" x14ac:dyDescent="0.25">
      <c r="A216" s="143"/>
      <c r="B216" s="144"/>
      <c r="C216" s="145"/>
      <c r="D216" s="144"/>
      <c r="E216" s="145"/>
      <c r="F216" s="144"/>
      <c r="G216" s="145"/>
      <c r="H216" s="146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</row>
    <row r="217" spans="1:29" ht="12.75" customHeight="1" x14ac:dyDescent="0.25">
      <c r="A217" s="143"/>
      <c r="B217" s="144"/>
      <c r="C217" s="145"/>
      <c r="D217" s="144"/>
      <c r="E217" s="145"/>
      <c r="F217" s="144"/>
      <c r="G217" s="145"/>
      <c r="H217" s="146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</row>
    <row r="218" spans="1:29" ht="12.75" customHeight="1" x14ac:dyDescent="0.25">
      <c r="A218" s="143"/>
      <c r="B218" s="144"/>
      <c r="C218" s="145"/>
      <c r="D218" s="144"/>
      <c r="E218" s="145"/>
      <c r="F218" s="144"/>
      <c r="G218" s="145"/>
      <c r="H218" s="146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</row>
    <row r="219" spans="1:29" ht="12.75" customHeight="1" x14ac:dyDescent="0.25">
      <c r="A219" s="143"/>
      <c r="B219" s="144"/>
      <c r="C219" s="145"/>
      <c r="D219" s="144"/>
      <c r="E219" s="145"/>
      <c r="F219" s="144"/>
      <c r="G219" s="145"/>
      <c r="H219" s="146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</row>
    <row r="220" spans="1:29" ht="12.75" customHeight="1" x14ac:dyDescent="0.25">
      <c r="A220" s="143"/>
      <c r="B220" s="144"/>
      <c r="C220" s="145"/>
      <c r="D220" s="144"/>
      <c r="E220" s="145"/>
      <c r="F220" s="144"/>
      <c r="G220" s="145"/>
      <c r="H220" s="146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</row>
    <row r="221" spans="1:29" ht="12.75" customHeight="1" x14ac:dyDescent="0.25">
      <c r="A221" s="143"/>
      <c r="B221" s="144"/>
      <c r="C221" s="145"/>
      <c r="D221" s="144"/>
      <c r="E221" s="145"/>
      <c r="F221" s="144"/>
      <c r="G221" s="145"/>
      <c r="H221" s="146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</row>
    <row r="222" spans="1:29" ht="12.75" customHeight="1" x14ac:dyDescent="0.25">
      <c r="A222" s="143"/>
      <c r="B222" s="144"/>
      <c r="C222" s="145"/>
      <c r="D222" s="144"/>
      <c r="E222" s="145"/>
      <c r="F222" s="144"/>
      <c r="G222" s="145"/>
      <c r="H222" s="146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</row>
    <row r="223" spans="1:29" ht="12.75" customHeight="1" x14ac:dyDescent="0.25">
      <c r="A223" s="143"/>
      <c r="B223" s="144"/>
      <c r="C223" s="145"/>
      <c r="D223" s="144"/>
      <c r="E223" s="145"/>
      <c r="F223" s="144"/>
      <c r="G223" s="145"/>
      <c r="H223" s="146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</row>
    <row r="224" spans="1:29" ht="12.75" customHeight="1" x14ac:dyDescent="0.25">
      <c r="A224" s="143"/>
      <c r="B224" s="144"/>
      <c r="C224" s="145"/>
      <c r="D224" s="144"/>
      <c r="E224" s="145"/>
      <c r="F224" s="144"/>
      <c r="G224" s="145"/>
      <c r="H224" s="146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</row>
    <row r="225" spans="1:29" ht="12.75" customHeight="1" x14ac:dyDescent="0.25">
      <c r="A225" s="143"/>
      <c r="B225" s="144"/>
      <c r="C225" s="145"/>
      <c r="D225" s="144"/>
      <c r="E225" s="145"/>
      <c r="F225" s="144"/>
      <c r="G225" s="145"/>
      <c r="H225" s="146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1"/>
    </row>
    <row r="226" spans="1:29" ht="12.75" customHeight="1" x14ac:dyDescent="0.25">
      <c r="A226" s="143"/>
      <c r="B226" s="144"/>
      <c r="C226" s="145"/>
      <c r="D226" s="144"/>
      <c r="E226" s="145"/>
      <c r="F226" s="144"/>
      <c r="G226" s="145"/>
      <c r="H226" s="146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</row>
    <row r="227" spans="1:29" ht="12.75" customHeight="1" x14ac:dyDescent="0.25">
      <c r="A227" s="143"/>
      <c r="B227" s="144"/>
      <c r="C227" s="145"/>
      <c r="D227" s="144"/>
      <c r="E227" s="145"/>
      <c r="F227" s="144"/>
      <c r="G227" s="145"/>
      <c r="H227" s="146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  <c r="AB227" s="101"/>
      <c r="AC227" s="101"/>
    </row>
    <row r="228" spans="1:29" ht="12.75" customHeight="1" x14ac:dyDescent="0.25">
      <c r="A228" s="143"/>
      <c r="B228" s="144"/>
      <c r="C228" s="145"/>
      <c r="D228" s="144"/>
      <c r="E228" s="145"/>
      <c r="F228" s="144"/>
      <c r="G228" s="145"/>
      <c r="H228" s="146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1"/>
    </row>
    <row r="229" spans="1:29" ht="12.75" customHeight="1" x14ac:dyDescent="0.25">
      <c r="A229" s="143"/>
      <c r="B229" s="144"/>
      <c r="C229" s="145"/>
      <c r="D229" s="144"/>
      <c r="E229" s="145"/>
      <c r="F229" s="144"/>
      <c r="G229" s="145"/>
      <c r="H229" s="146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1"/>
    </row>
    <row r="230" spans="1:29" ht="12.75" customHeight="1" x14ac:dyDescent="0.25">
      <c r="A230" s="143"/>
      <c r="B230" s="144"/>
      <c r="C230" s="145"/>
      <c r="D230" s="144"/>
      <c r="E230" s="145"/>
      <c r="F230" s="144"/>
      <c r="G230" s="145"/>
      <c r="H230" s="146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1"/>
    </row>
    <row r="231" spans="1:29" ht="12.75" customHeight="1" x14ac:dyDescent="0.25">
      <c r="A231" s="143"/>
      <c r="B231" s="144"/>
      <c r="C231" s="145"/>
      <c r="D231" s="144"/>
      <c r="E231" s="145"/>
      <c r="F231" s="144"/>
      <c r="G231" s="145"/>
      <c r="H231" s="146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</row>
    <row r="232" spans="1:29" ht="12.75" customHeight="1" x14ac:dyDescent="0.25">
      <c r="A232" s="143"/>
      <c r="B232" s="144"/>
      <c r="C232" s="145"/>
      <c r="D232" s="144"/>
      <c r="E232" s="145"/>
      <c r="F232" s="144"/>
      <c r="G232" s="145"/>
      <c r="H232" s="146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  <c r="AC232" s="101"/>
    </row>
    <row r="233" spans="1:29" ht="12.75" customHeight="1" x14ac:dyDescent="0.25">
      <c r="A233" s="143"/>
      <c r="B233" s="144"/>
      <c r="C233" s="145"/>
      <c r="D233" s="144"/>
      <c r="E233" s="145"/>
      <c r="F233" s="144"/>
      <c r="G233" s="145"/>
      <c r="H233" s="146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1"/>
    </row>
    <row r="234" spans="1:29" ht="12.75" customHeight="1" x14ac:dyDescent="0.25">
      <c r="A234" s="143"/>
      <c r="B234" s="144"/>
      <c r="C234" s="145"/>
      <c r="D234" s="144"/>
      <c r="E234" s="145"/>
      <c r="F234" s="144"/>
      <c r="G234" s="145"/>
      <c r="H234" s="146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1"/>
    </row>
    <row r="235" spans="1:29" ht="12.75" customHeight="1" x14ac:dyDescent="0.25">
      <c r="A235" s="143"/>
      <c r="B235" s="144"/>
      <c r="C235" s="145"/>
      <c r="D235" s="144"/>
      <c r="E235" s="145"/>
      <c r="F235" s="144"/>
      <c r="G235" s="145"/>
      <c r="H235" s="146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1"/>
    </row>
    <row r="236" spans="1:29" ht="12.75" customHeight="1" x14ac:dyDescent="0.25">
      <c r="A236" s="143"/>
      <c r="B236" s="144"/>
      <c r="C236" s="145"/>
      <c r="D236" s="144"/>
      <c r="E236" s="145"/>
      <c r="F236" s="144"/>
      <c r="G236" s="145"/>
      <c r="H236" s="146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</row>
    <row r="237" spans="1:29" ht="12.75" customHeight="1" x14ac:dyDescent="0.25">
      <c r="A237" s="143"/>
      <c r="B237" s="144"/>
      <c r="C237" s="145"/>
      <c r="D237" s="144"/>
      <c r="E237" s="145"/>
      <c r="F237" s="144"/>
      <c r="G237" s="145"/>
      <c r="H237" s="146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</row>
    <row r="238" spans="1:29" ht="12.75" customHeight="1" x14ac:dyDescent="0.25">
      <c r="A238" s="143"/>
      <c r="B238" s="144"/>
      <c r="C238" s="145"/>
      <c r="D238" s="144"/>
      <c r="E238" s="145"/>
      <c r="F238" s="144"/>
      <c r="G238" s="145"/>
      <c r="H238" s="146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1"/>
    </row>
    <row r="239" spans="1:29" ht="12.75" customHeight="1" x14ac:dyDescent="0.25">
      <c r="A239" s="143"/>
      <c r="B239" s="144"/>
      <c r="C239" s="145"/>
      <c r="D239" s="144"/>
      <c r="E239" s="145"/>
      <c r="F239" s="144"/>
      <c r="G239" s="145"/>
      <c r="H239" s="146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</row>
    <row r="240" spans="1:29" ht="12.75" customHeight="1" x14ac:dyDescent="0.25">
      <c r="A240" s="143"/>
      <c r="B240" s="144"/>
      <c r="C240" s="145"/>
      <c r="D240" s="144"/>
      <c r="E240" s="145"/>
      <c r="F240" s="144"/>
      <c r="G240" s="145"/>
      <c r="H240" s="146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1"/>
    </row>
    <row r="241" spans="1:29" ht="12.75" customHeight="1" x14ac:dyDescent="0.25">
      <c r="A241" s="143"/>
      <c r="B241" s="144"/>
      <c r="C241" s="145"/>
      <c r="D241" s="144"/>
      <c r="E241" s="145"/>
      <c r="F241" s="144"/>
      <c r="G241" s="145"/>
      <c r="H241" s="146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</row>
    <row r="242" spans="1:29" ht="12.75" customHeight="1" x14ac:dyDescent="0.25">
      <c r="A242" s="143"/>
      <c r="B242" s="144"/>
      <c r="C242" s="145"/>
      <c r="D242" s="144"/>
      <c r="E242" s="145"/>
      <c r="F242" s="144"/>
      <c r="G242" s="145"/>
      <c r="H242" s="146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</row>
    <row r="243" spans="1:29" ht="12.75" customHeight="1" x14ac:dyDescent="0.25">
      <c r="A243" s="143"/>
      <c r="B243" s="144"/>
      <c r="C243" s="145"/>
      <c r="D243" s="144"/>
      <c r="E243" s="145"/>
      <c r="F243" s="144"/>
      <c r="G243" s="145"/>
      <c r="H243" s="146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</row>
    <row r="244" spans="1:29" ht="12.75" customHeight="1" x14ac:dyDescent="0.25">
      <c r="A244" s="143"/>
      <c r="B244" s="144"/>
      <c r="C244" s="145"/>
      <c r="D244" s="144"/>
      <c r="E244" s="145"/>
      <c r="F244" s="144"/>
      <c r="G244" s="145"/>
      <c r="H244" s="146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  <c r="AC244" s="101"/>
    </row>
    <row r="245" spans="1:29" ht="12.75" customHeight="1" x14ac:dyDescent="0.25">
      <c r="A245" s="143"/>
      <c r="B245" s="144"/>
      <c r="C245" s="145"/>
      <c r="D245" s="144"/>
      <c r="E245" s="145"/>
      <c r="F245" s="144"/>
      <c r="G245" s="145"/>
      <c r="H245" s="146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</row>
    <row r="246" spans="1:29" ht="12.75" customHeight="1" x14ac:dyDescent="0.25">
      <c r="A246" s="143"/>
      <c r="B246" s="144"/>
      <c r="C246" s="145"/>
      <c r="D246" s="144"/>
      <c r="E246" s="145"/>
      <c r="F246" s="144"/>
      <c r="G246" s="145"/>
      <c r="H246" s="146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1"/>
    </row>
    <row r="247" spans="1:29" ht="12.75" customHeight="1" x14ac:dyDescent="0.25">
      <c r="A247" s="143"/>
      <c r="B247" s="144"/>
      <c r="C247" s="145"/>
      <c r="D247" s="144"/>
      <c r="E247" s="145"/>
      <c r="F247" s="144"/>
      <c r="G247" s="145"/>
      <c r="H247" s="146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1"/>
    </row>
    <row r="248" spans="1:29" ht="12.75" customHeight="1" x14ac:dyDescent="0.25">
      <c r="A248" s="143"/>
      <c r="B248" s="144"/>
      <c r="C248" s="145"/>
      <c r="D248" s="144"/>
      <c r="E248" s="145"/>
      <c r="F248" s="144"/>
      <c r="G248" s="145"/>
      <c r="H248" s="146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1"/>
    </row>
    <row r="249" spans="1:29" ht="12.75" customHeight="1" x14ac:dyDescent="0.25">
      <c r="A249" s="143"/>
      <c r="B249" s="144"/>
      <c r="C249" s="145"/>
      <c r="D249" s="144"/>
      <c r="E249" s="145"/>
      <c r="F249" s="144"/>
      <c r="G249" s="145"/>
      <c r="H249" s="146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  <c r="AA249" s="101"/>
      <c r="AB249" s="101"/>
      <c r="AC249" s="101"/>
    </row>
    <row r="250" spans="1:29" ht="12.75" customHeight="1" x14ac:dyDescent="0.25">
      <c r="A250" s="143"/>
      <c r="B250" s="144"/>
      <c r="C250" s="145"/>
      <c r="D250" s="144"/>
      <c r="E250" s="145"/>
      <c r="F250" s="144"/>
      <c r="G250" s="145"/>
      <c r="H250" s="146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</row>
    <row r="251" spans="1:29" ht="12.75" customHeight="1" x14ac:dyDescent="0.25">
      <c r="A251" s="143"/>
      <c r="B251" s="144"/>
      <c r="C251" s="145"/>
      <c r="D251" s="144"/>
      <c r="E251" s="145"/>
      <c r="F251" s="144"/>
      <c r="G251" s="145"/>
      <c r="H251" s="146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1"/>
    </row>
    <row r="252" spans="1:29" ht="12.75" customHeight="1" x14ac:dyDescent="0.25">
      <c r="A252" s="143"/>
      <c r="B252" s="144"/>
      <c r="C252" s="145"/>
      <c r="D252" s="144"/>
      <c r="E252" s="145"/>
      <c r="F252" s="144"/>
      <c r="G252" s="145"/>
      <c r="H252" s="146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</row>
    <row r="253" spans="1:29" ht="12.75" customHeight="1" x14ac:dyDescent="0.25">
      <c r="A253" s="143"/>
      <c r="B253" s="144"/>
      <c r="C253" s="145"/>
      <c r="D253" s="144"/>
      <c r="E253" s="145"/>
      <c r="F253" s="144"/>
      <c r="G253" s="145"/>
      <c r="H253" s="146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</row>
    <row r="254" spans="1:29" ht="12.75" customHeight="1" x14ac:dyDescent="0.25">
      <c r="A254" s="143"/>
      <c r="B254" s="144"/>
      <c r="C254" s="145"/>
      <c r="D254" s="144"/>
      <c r="E254" s="145"/>
      <c r="F254" s="144"/>
      <c r="G254" s="145"/>
      <c r="H254" s="146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</row>
    <row r="255" spans="1:29" ht="12.75" customHeight="1" x14ac:dyDescent="0.25">
      <c r="A255" s="143"/>
      <c r="B255" s="144"/>
      <c r="C255" s="145"/>
      <c r="D255" s="144"/>
      <c r="E255" s="145"/>
      <c r="F255" s="144"/>
      <c r="G255" s="145"/>
      <c r="H255" s="146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</row>
    <row r="256" spans="1:29" ht="12.75" customHeight="1" x14ac:dyDescent="0.25">
      <c r="A256" s="143"/>
      <c r="B256" s="144"/>
      <c r="C256" s="145"/>
      <c r="D256" s="144"/>
      <c r="E256" s="145"/>
      <c r="F256" s="144"/>
      <c r="G256" s="145"/>
      <c r="H256" s="146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1"/>
    </row>
    <row r="257" spans="1:29" ht="12.75" customHeight="1" x14ac:dyDescent="0.25">
      <c r="A257" s="143"/>
      <c r="B257" s="144"/>
      <c r="C257" s="145"/>
      <c r="D257" s="144"/>
      <c r="E257" s="145"/>
      <c r="F257" s="144"/>
      <c r="G257" s="145"/>
      <c r="H257" s="146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1"/>
    </row>
    <row r="258" spans="1:29" ht="12.75" customHeight="1" x14ac:dyDescent="0.25">
      <c r="A258" s="143"/>
      <c r="B258" s="144"/>
      <c r="C258" s="145"/>
      <c r="D258" s="144"/>
      <c r="E258" s="145"/>
      <c r="F258" s="144"/>
      <c r="G258" s="145"/>
      <c r="H258" s="146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1"/>
    </row>
    <row r="259" spans="1:29" ht="12.75" customHeight="1" x14ac:dyDescent="0.25">
      <c r="A259" s="143"/>
      <c r="B259" s="144"/>
      <c r="C259" s="145"/>
      <c r="D259" s="144"/>
      <c r="E259" s="145"/>
      <c r="F259" s="144"/>
      <c r="G259" s="145"/>
      <c r="H259" s="146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  <c r="AA259" s="101"/>
      <c r="AB259" s="101"/>
      <c r="AC259" s="101"/>
    </row>
    <row r="260" spans="1:29" ht="12.75" customHeight="1" x14ac:dyDescent="0.25">
      <c r="A260" s="143"/>
      <c r="B260" s="144"/>
      <c r="C260" s="145"/>
      <c r="D260" s="144"/>
      <c r="E260" s="145"/>
      <c r="F260" s="144"/>
      <c r="G260" s="145"/>
      <c r="H260" s="146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</row>
    <row r="261" spans="1:29" ht="12.75" customHeight="1" x14ac:dyDescent="0.25">
      <c r="A261" s="143"/>
      <c r="B261" s="144"/>
      <c r="C261" s="145"/>
      <c r="D261" s="144"/>
      <c r="E261" s="145"/>
      <c r="F261" s="144"/>
      <c r="G261" s="145"/>
      <c r="H261" s="146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1"/>
    </row>
    <row r="262" spans="1:29" ht="12.75" customHeight="1" x14ac:dyDescent="0.25">
      <c r="A262" s="143"/>
      <c r="B262" s="144"/>
      <c r="C262" s="145"/>
      <c r="D262" s="144"/>
      <c r="E262" s="145"/>
      <c r="F262" s="144"/>
      <c r="G262" s="145"/>
      <c r="H262" s="146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1"/>
    </row>
    <row r="263" spans="1:29" ht="12.75" customHeight="1" x14ac:dyDescent="0.25">
      <c r="A263" s="143"/>
      <c r="B263" s="144"/>
      <c r="C263" s="145"/>
      <c r="D263" s="144"/>
      <c r="E263" s="145"/>
      <c r="F263" s="144"/>
      <c r="G263" s="145"/>
      <c r="H263" s="146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1"/>
    </row>
    <row r="264" spans="1:29" ht="12.75" customHeight="1" x14ac:dyDescent="0.25">
      <c r="A264" s="143"/>
      <c r="B264" s="144"/>
      <c r="C264" s="145"/>
      <c r="D264" s="144"/>
      <c r="E264" s="145"/>
      <c r="F264" s="144"/>
      <c r="G264" s="145"/>
      <c r="H264" s="146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  <c r="AC264" s="101"/>
    </row>
    <row r="265" spans="1:29" ht="12.75" customHeight="1" x14ac:dyDescent="0.25">
      <c r="A265" s="143"/>
      <c r="B265" s="144"/>
      <c r="C265" s="145"/>
      <c r="D265" s="144"/>
      <c r="E265" s="145"/>
      <c r="F265" s="144"/>
      <c r="G265" s="145"/>
      <c r="H265" s="146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1"/>
    </row>
    <row r="266" spans="1:29" ht="12.75" customHeight="1" x14ac:dyDescent="0.25">
      <c r="A266" s="143"/>
      <c r="B266" s="144"/>
      <c r="C266" s="145"/>
      <c r="D266" s="144"/>
      <c r="E266" s="145"/>
      <c r="F266" s="144"/>
      <c r="G266" s="145"/>
      <c r="H266" s="146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1"/>
    </row>
    <row r="267" spans="1:29" ht="12.75" customHeight="1" x14ac:dyDescent="0.25">
      <c r="A267" s="143"/>
      <c r="B267" s="144"/>
      <c r="C267" s="145"/>
      <c r="D267" s="144"/>
      <c r="E267" s="145"/>
      <c r="F267" s="144"/>
      <c r="G267" s="145"/>
      <c r="H267" s="146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1"/>
    </row>
    <row r="268" spans="1:29" ht="12.75" customHeight="1" x14ac:dyDescent="0.25">
      <c r="A268" s="143"/>
      <c r="B268" s="144"/>
      <c r="C268" s="145"/>
      <c r="D268" s="144"/>
      <c r="E268" s="145"/>
      <c r="F268" s="144"/>
      <c r="G268" s="145"/>
      <c r="H268" s="146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1"/>
    </row>
    <row r="269" spans="1:29" ht="12.75" customHeight="1" x14ac:dyDescent="0.25">
      <c r="A269" s="143"/>
      <c r="B269" s="144"/>
      <c r="C269" s="145"/>
      <c r="D269" s="144"/>
      <c r="E269" s="145"/>
      <c r="F269" s="144"/>
      <c r="G269" s="145"/>
      <c r="H269" s="146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1"/>
    </row>
    <row r="270" spans="1:29" ht="12.75" customHeight="1" x14ac:dyDescent="0.25">
      <c r="A270" s="143"/>
      <c r="B270" s="144"/>
      <c r="C270" s="145"/>
      <c r="D270" s="144"/>
      <c r="E270" s="145"/>
      <c r="F270" s="144"/>
      <c r="G270" s="145"/>
      <c r="H270" s="146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01"/>
    </row>
    <row r="271" spans="1:29" ht="12.75" customHeight="1" x14ac:dyDescent="0.25">
      <c r="A271" s="143"/>
      <c r="B271" s="144"/>
      <c r="C271" s="145"/>
      <c r="D271" s="144"/>
      <c r="E271" s="145"/>
      <c r="F271" s="144"/>
      <c r="G271" s="145"/>
      <c r="H271" s="146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1"/>
    </row>
    <row r="272" spans="1:29" ht="12.75" customHeight="1" x14ac:dyDescent="0.25">
      <c r="A272" s="143"/>
      <c r="B272" s="144"/>
      <c r="C272" s="145"/>
      <c r="D272" s="144"/>
      <c r="E272" s="145"/>
      <c r="F272" s="144"/>
      <c r="G272" s="145"/>
      <c r="H272" s="146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1"/>
    </row>
    <row r="273" spans="1:29" ht="12.75" customHeight="1" x14ac:dyDescent="0.25">
      <c r="A273" s="143"/>
      <c r="B273" s="144"/>
      <c r="C273" s="145"/>
      <c r="D273" s="144"/>
      <c r="E273" s="145"/>
      <c r="F273" s="144"/>
      <c r="G273" s="145"/>
      <c r="H273" s="146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1"/>
    </row>
    <row r="274" spans="1:29" ht="12.75" customHeight="1" x14ac:dyDescent="0.25">
      <c r="A274" s="143"/>
      <c r="B274" s="144"/>
      <c r="C274" s="145"/>
      <c r="D274" s="144"/>
      <c r="E274" s="145"/>
      <c r="F274" s="144"/>
      <c r="G274" s="145"/>
      <c r="H274" s="146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</row>
    <row r="275" spans="1:29" ht="12.75" customHeight="1" x14ac:dyDescent="0.25">
      <c r="A275" s="143"/>
      <c r="B275" s="144"/>
      <c r="C275" s="145"/>
      <c r="D275" s="144"/>
      <c r="E275" s="145"/>
      <c r="F275" s="144"/>
      <c r="G275" s="145"/>
      <c r="H275" s="146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</row>
    <row r="276" spans="1:29" ht="12.75" customHeight="1" x14ac:dyDescent="0.25">
      <c r="A276" s="143"/>
      <c r="B276" s="144"/>
      <c r="C276" s="145"/>
      <c r="D276" s="144"/>
      <c r="E276" s="145"/>
      <c r="F276" s="144"/>
      <c r="G276" s="145"/>
      <c r="H276" s="146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1"/>
    </row>
    <row r="277" spans="1:29" ht="12.75" customHeight="1" x14ac:dyDescent="0.25">
      <c r="A277" s="143"/>
      <c r="B277" s="144"/>
      <c r="C277" s="145"/>
      <c r="D277" s="144"/>
      <c r="E277" s="145"/>
      <c r="F277" s="144"/>
      <c r="G277" s="145"/>
      <c r="H277" s="146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1"/>
    </row>
    <row r="278" spans="1:29" ht="12.75" customHeight="1" x14ac:dyDescent="0.25">
      <c r="A278" s="143"/>
      <c r="B278" s="144"/>
      <c r="C278" s="145"/>
      <c r="D278" s="144"/>
      <c r="E278" s="145"/>
      <c r="F278" s="144"/>
      <c r="G278" s="145"/>
      <c r="H278" s="146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  <c r="AB278" s="101"/>
      <c r="AC278" s="101"/>
    </row>
    <row r="279" spans="1:29" ht="12.75" customHeight="1" x14ac:dyDescent="0.25">
      <c r="A279" s="143"/>
      <c r="B279" s="144"/>
      <c r="C279" s="145"/>
      <c r="D279" s="144"/>
      <c r="E279" s="145"/>
      <c r="F279" s="144"/>
      <c r="G279" s="145"/>
      <c r="H279" s="146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</row>
    <row r="280" spans="1:29" ht="12.75" customHeight="1" x14ac:dyDescent="0.25">
      <c r="A280" s="143"/>
      <c r="B280" s="144"/>
      <c r="C280" s="145"/>
      <c r="D280" s="144"/>
      <c r="E280" s="145"/>
      <c r="F280" s="144"/>
      <c r="G280" s="145"/>
      <c r="H280" s="146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1"/>
    </row>
    <row r="281" spans="1:29" ht="12.75" customHeight="1" x14ac:dyDescent="0.25">
      <c r="A281" s="143"/>
      <c r="B281" s="144"/>
      <c r="C281" s="145"/>
      <c r="D281" s="144"/>
      <c r="E281" s="145"/>
      <c r="F281" s="144"/>
      <c r="G281" s="145"/>
      <c r="H281" s="146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1"/>
    </row>
    <row r="282" spans="1:29" ht="12.75" customHeight="1" x14ac:dyDescent="0.25">
      <c r="A282" s="143"/>
      <c r="B282" s="144"/>
      <c r="C282" s="145"/>
      <c r="D282" s="144"/>
      <c r="E282" s="145"/>
      <c r="F282" s="144"/>
      <c r="G282" s="145"/>
      <c r="H282" s="146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1"/>
    </row>
    <row r="283" spans="1:29" ht="12.75" customHeight="1" x14ac:dyDescent="0.25">
      <c r="A283" s="143"/>
      <c r="B283" s="144"/>
      <c r="C283" s="145"/>
      <c r="D283" s="144"/>
      <c r="E283" s="145"/>
      <c r="F283" s="144"/>
      <c r="G283" s="145"/>
      <c r="H283" s="146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1"/>
    </row>
    <row r="284" spans="1:29" ht="12.75" customHeight="1" x14ac:dyDescent="0.25">
      <c r="A284" s="143"/>
      <c r="B284" s="144"/>
      <c r="C284" s="145"/>
      <c r="D284" s="144"/>
      <c r="E284" s="145"/>
      <c r="F284" s="144"/>
      <c r="G284" s="145"/>
      <c r="H284" s="146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</row>
    <row r="285" spans="1:29" ht="12.75" customHeight="1" x14ac:dyDescent="0.25">
      <c r="A285" s="143"/>
      <c r="B285" s="144"/>
      <c r="C285" s="145"/>
      <c r="D285" s="144"/>
      <c r="E285" s="145"/>
      <c r="F285" s="144"/>
      <c r="G285" s="145"/>
      <c r="H285" s="146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  <c r="AB285" s="101"/>
      <c r="AC285" s="101"/>
    </row>
    <row r="286" spans="1:29" ht="12.75" customHeight="1" x14ac:dyDescent="0.25">
      <c r="A286" s="143"/>
      <c r="B286" s="144"/>
      <c r="C286" s="145"/>
      <c r="D286" s="144"/>
      <c r="E286" s="145"/>
      <c r="F286" s="144"/>
      <c r="G286" s="145"/>
      <c r="H286" s="146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1"/>
    </row>
    <row r="287" spans="1:29" ht="12.75" customHeight="1" x14ac:dyDescent="0.25">
      <c r="A287" s="143"/>
      <c r="B287" s="144"/>
      <c r="C287" s="145"/>
      <c r="D287" s="144"/>
      <c r="E287" s="145"/>
      <c r="F287" s="144"/>
      <c r="G287" s="145"/>
      <c r="H287" s="146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1"/>
    </row>
    <row r="288" spans="1:29" ht="12.75" customHeight="1" x14ac:dyDescent="0.25">
      <c r="A288" s="143"/>
      <c r="B288" s="144"/>
      <c r="C288" s="145"/>
      <c r="D288" s="144"/>
      <c r="E288" s="145"/>
      <c r="F288" s="144"/>
      <c r="G288" s="145"/>
      <c r="H288" s="146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1"/>
    </row>
    <row r="289" spans="1:29" ht="12.75" customHeight="1" x14ac:dyDescent="0.25">
      <c r="A289" s="143"/>
      <c r="B289" s="144"/>
      <c r="C289" s="145"/>
      <c r="D289" s="144"/>
      <c r="E289" s="145"/>
      <c r="F289" s="144"/>
      <c r="G289" s="145"/>
      <c r="H289" s="146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1"/>
    </row>
    <row r="290" spans="1:29" ht="12.75" customHeight="1" x14ac:dyDescent="0.25">
      <c r="A290" s="143"/>
      <c r="B290" s="144"/>
      <c r="C290" s="145"/>
      <c r="D290" s="144"/>
      <c r="E290" s="145"/>
      <c r="F290" s="144"/>
      <c r="G290" s="145"/>
      <c r="H290" s="146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1"/>
    </row>
    <row r="291" spans="1:29" ht="12.75" customHeight="1" x14ac:dyDescent="0.25">
      <c r="A291" s="143"/>
      <c r="B291" s="144"/>
      <c r="C291" s="145"/>
      <c r="D291" s="144"/>
      <c r="E291" s="145"/>
      <c r="F291" s="144"/>
      <c r="G291" s="145"/>
      <c r="H291" s="146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1"/>
    </row>
    <row r="292" spans="1:29" ht="12.75" customHeight="1" x14ac:dyDescent="0.25">
      <c r="A292" s="143"/>
      <c r="B292" s="144"/>
      <c r="C292" s="145"/>
      <c r="D292" s="144"/>
      <c r="E292" s="145"/>
      <c r="F292" s="144"/>
      <c r="G292" s="145"/>
      <c r="H292" s="146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1"/>
    </row>
    <row r="293" spans="1:29" ht="12.75" customHeight="1" x14ac:dyDescent="0.25">
      <c r="A293" s="143"/>
      <c r="B293" s="144"/>
      <c r="C293" s="145"/>
      <c r="D293" s="144"/>
      <c r="E293" s="145"/>
      <c r="F293" s="144"/>
      <c r="G293" s="145"/>
      <c r="H293" s="146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1"/>
    </row>
    <row r="294" spans="1:29" ht="12.75" customHeight="1" x14ac:dyDescent="0.25">
      <c r="A294" s="143"/>
      <c r="B294" s="144"/>
      <c r="C294" s="145"/>
      <c r="D294" s="144"/>
      <c r="E294" s="145"/>
      <c r="F294" s="144"/>
      <c r="G294" s="145"/>
      <c r="H294" s="146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1"/>
    </row>
    <row r="295" spans="1:29" ht="12.75" customHeight="1" x14ac:dyDescent="0.25">
      <c r="A295" s="143"/>
      <c r="B295" s="144"/>
      <c r="C295" s="145"/>
      <c r="D295" s="144"/>
      <c r="E295" s="145"/>
      <c r="F295" s="144"/>
      <c r="G295" s="145"/>
      <c r="H295" s="146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  <c r="AB295" s="101"/>
      <c r="AC295" s="101"/>
    </row>
    <row r="296" spans="1:29" ht="12.75" customHeight="1" x14ac:dyDescent="0.25">
      <c r="A296" s="143"/>
      <c r="B296" s="144"/>
      <c r="C296" s="145"/>
      <c r="D296" s="144"/>
      <c r="E296" s="145"/>
      <c r="F296" s="144"/>
      <c r="G296" s="145"/>
      <c r="H296" s="146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1"/>
    </row>
    <row r="297" spans="1:29" ht="12.75" customHeight="1" x14ac:dyDescent="0.25">
      <c r="A297" s="143"/>
      <c r="B297" s="144"/>
      <c r="C297" s="145"/>
      <c r="D297" s="144"/>
      <c r="E297" s="145"/>
      <c r="F297" s="144"/>
      <c r="G297" s="145"/>
      <c r="H297" s="146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1"/>
    </row>
    <row r="298" spans="1:29" ht="12.75" customHeight="1" x14ac:dyDescent="0.25">
      <c r="A298" s="143"/>
      <c r="B298" s="144"/>
      <c r="C298" s="145"/>
      <c r="D298" s="144"/>
      <c r="E298" s="145"/>
      <c r="F298" s="144"/>
      <c r="G298" s="145"/>
      <c r="H298" s="146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</row>
    <row r="299" spans="1:29" ht="12.75" customHeight="1" x14ac:dyDescent="0.25">
      <c r="A299" s="143"/>
      <c r="B299" s="144"/>
      <c r="C299" s="145"/>
      <c r="D299" s="144"/>
      <c r="E299" s="145"/>
      <c r="F299" s="144"/>
      <c r="G299" s="145"/>
      <c r="H299" s="146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  <c r="AB299" s="101"/>
      <c r="AC299" s="101"/>
    </row>
    <row r="300" spans="1:29" ht="12.75" customHeight="1" x14ac:dyDescent="0.25">
      <c r="A300" s="143"/>
      <c r="B300" s="144"/>
      <c r="C300" s="145"/>
      <c r="D300" s="144"/>
      <c r="E300" s="145"/>
      <c r="F300" s="144"/>
      <c r="G300" s="145"/>
      <c r="H300" s="146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1"/>
    </row>
    <row r="301" spans="1:29" ht="12.75" customHeight="1" x14ac:dyDescent="0.25">
      <c r="A301" s="143"/>
      <c r="B301" s="144"/>
      <c r="C301" s="145"/>
      <c r="D301" s="144"/>
      <c r="E301" s="145"/>
      <c r="F301" s="144"/>
      <c r="G301" s="145"/>
      <c r="H301" s="146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1"/>
    </row>
    <row r="302" spans="1:29" ht="12.75" customHeight="1" x14ac:dyDescent="0.25">
      <c r="A302" s="143"/>
      <c r="B302" s="144"/>
      <c r="C302" s="145"/>
      <c r="D302" s="144"/>
      <c r="E302" s="145"/>
      <c r="F302" s="144"/>
      <c r="G302" s="145"/>
      <c r="H302" s="146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  <c r="AB302" s="101"/>
      <c r="AC302" s="101"/>
    </row>
    <row r="303" spans="1:29" ht="12.75" customHeight="1" x14ac:dyDescent="0.25">
      <c r="A303" s="143"/>
      <c r="B303" s="144"/>
      <c r="C303" s="145"/>
      <c r="D303" s="144"/>
      <c r="E303" s="145"/>
      <c r="F303" s="144"/>
      <c r="G303" s="145"/>
      <c r="H303" s="146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</row>
    <row r="304" spans="1:29" ht="12.75" customHeight="1" x14ac:dyDescent="0.25">
      <c r="A304" s="143"/>
      <c r="B304" s="144"/>
      <c r="C304" s="145"/>
      <c r="D304" s="144"/>
      <c r="E304" s="145"/>
      <c r="F304" s="144"/>
      <c r="G304" s="145"/>
      <c r="H304" s="146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1"/>
    </row>
    <row r="305" spans="1:29" ht="12.75" customHeight="1" x14ac:dyDescent="0.25">
      <c r="A305" s="143"/>
      <c r="B305" s="144"/>
      <c r="C305" s="145"/>
      <c r="D305" s="144"/>
      <c r="E305" s="145"/>
      <c r="F305" s="144"/>
      <c r="G305" s="145"/>
      <c r="H305" s="146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</row>
    <row r="306" spans="1:29" ht="12.75" customHeight="1" x14ac:dyDescent="0.25">
      <c r="A306" s="143"/>
      <c r="B306" s="144"/>
      <c r="C306" s="145"/>
      <c r="D306" s="144"/>
      <c r="E306" s="145"/>
      <c r="F306" s="144"/>
      <c r="G306" s="145"/>
      <c r="H306" s="146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  <c r="AB306" s="101"/>
      <c r="AC306" s="101"/>
    </row>
    <row r="307" spans="1:29" ht="12.75" customHeight="1" x14ac:dyDescent="0.25">
      <c r="A307" s="143"/>
      <c r="B307" s="144"/>
      <c r="C307" s="145"/>
      <c r="D307" s="144"/>
      <c r="E307" s="145"/>
      <c r="F307" s="144"/>
      <c r="G307" s="145"/>
      <c r="H307" s="146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1"/>
    </row>
    <row r="308" spans="1:29" ht="12.75" customHeight="1" x14ac:dyDescent="0.25">
      <c r="A308" s="143"/>
      <c r="B308" s="144"/>
      <c r="C308" s="145"/>
      <c r="D308" s="144"/>
      <c r="E308" s="145"/>
      <c r="F308" s="144"/>
      <c r="G308" s="145"/>
      <c r="H308" s="146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1"/>
    </row>
    <row r="309" spans="1:29" ht="12.75" customHeight="1" x14ac:dyDescent="0.25">
      <c r="A309" s="143"/>
      <c r="B309" s="144"/>
      <c r="C309" s="145"/>
      <c r="D309" s="144"/>
      <c r="E309" s="145"/>
      <c r="F309" s="144"/>
      <c r="G309" s="145"/>
      <c r="H309" s="146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1"/>
    </row>
    <row r="310" spans="1:29" ht="12.75" customHeight="1" x14ac:dyDescent="0.25">
      <c r="A310" s="143"/>
      <c r="B310" s="144"/>
      <c r="C310" s="145"/>
      <c r="D310" s="144"/>
      <c r="E310" s="145"/>
      <c r="F310" s="144"/>
      <c r="G310" s="145"/>
      <c r="H310" s="146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  <c r="AB310" s="101"/>
      <c r="AC310" s="101"/>
    </row>
    <row r="311" spans="1:29" ht="12.75" customHeight="1" x14ac:dyDescent="0.25">
      <c r="A311" s="143"/>
      <c r="B311" s="144"/>
      <c r="C311" s="145"/>
      <c r="D311" s="144"/>
      <c r="E311" s="145"/>
      <c r="F311" s="144"/>
      <c r="G311" s="145"/>
      <c r="H311" s="146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1"/>
    </row>
    <row r="312" spans="1:29" ht="12.75" customHeight="1" x14ac:dyDescent="0.25">
      <c r="A312" s="143"/>
      <c r="B312" s="144"/>
      <c r="C312" s="145"/>
      <c r="D312" s="144"/>
      <c r="E312" s="145"/>
      <c r="F312" s="144"/>
      <c r="G312" s="145"/>
      <c r="H312" s="146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1"/>
    </row>
    <row r="313" spans="1:29" ht="12.75" customHeight="1" x14ac:dyDescent="0.25">
      <c r="A313" s="143"/>
      <c r="B313" s="144"/>
      <c r="C313" s="145"/>
      <c r="D313" s="144"/>
      <c r="E313" s="145"/>
      <c r="F313" s="144"/>
      <c r="G313" s="145"/>
      <c r="H313" s="146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1"/>
    </row>
    <row r="314" spans="1:29" ht="12.75" customHeight="1" x14ac:dyDescent="0.25">
      <c r="A314" s="143"/>
      <c r="B314" s="144"/>
      <c r="C314" s="145"/>
      <c r="D314" s="144"/>
      <c r="E314" s="145"/>
      <c r="F314" s="144"/>
      <c r="G314" s="145"/>
      <c r="H314" s="146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1"/>
    </row>
    <row r="315" spans="1:29" ht="12.75" customHeight="1" x14ac:dyDescent="0.25">
      <c r="A315" s="143"/>
      <c r="B315" s="144"/>
      <c r="C315" s="145"/>
      <c r="D315" s="144"/>
      <c r="E315" s="145"/>
      <c r="F315" s="144"/>
      <c r="G315" s="145"/>
      <c r="H315" s="146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1"/>
    </row>
    <row r="316" spans="1:29" ht="12.75" customHeight="1" x14ac:dyDescent="0.25">
      <c r="A316" s="143"/>
      <c r="B316" s="144"/>
      <c r="C316" s="145"/>
      <c r="D316" s="144"/>
      <c r="E316" s="145"/>
      <c r="F316" s="144"/>
      <c r="G316" s="145"/>
      <c r="H316" s="146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1"/>
    </row>
    <row r="317" spans="1:29" ht="12.75" customHeight="1" x14ac:dyDescent="0.25">
      <c r="A317" s="143"/>
      <c r="B317" s="144"/>
      <c r="C317" s="145"/>
      <c r="D317" s="144"/>
      <c r="E317" s="145"/>
      <c r="F317" s="144"/>
      <c r="G317" s="145"/>
      <c r="H317" s="146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1"/>
    </row>
    <row r="318" spans="1:29" ht="12.75" customHeight="1" x14ac:dyDescent="0.25">
      <c r="A318" s="143"/>
      <c r="B318" s="144"/>
      <c r="C318" s="145"/>
      <c r="D318" s="144"/>
      <c r="E318" s="145"/>
      <c r="F318" s="144"/>
      <c r="G318" s="145"/>
      <c r="H318" s="146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1"/>
    </row>
    <row r="319" spans="1:29" ht="12.75" customHeight="1" x14ac:dyDescent="0.25">
      <c r="A319" s="143"/>
      <c r="B319" s="144"/>
      <c r="C319" s="145"/>
      <c r="D319" s="144"/>
      <c r="E319" s="145"/>
      <c r="F319" s="144"/>
      <c r="G319" s="145"/>
      <c r="H319" s="146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1"/>
    </row>
    <row r="320" spans="1:29" ht="12.75" customHeight="1" x14ac:dyDescent="0.25">
      <c r="A320" s="143"/>
      <c r="B320" s="144"/>
      <c r="C320" s="145"/>
      <c r="D320" s="144"/>
      <c r="E320" s="145"/>
      <c r="F320" s="144"/>
      <c r="G320" s="145"/>
      <c r="H320" s="146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  <c r="AB320" s="101"/>
      <c r="AC320" s="101"/>
    </row>
    <row r="321" spans="1:29" ht="12.75" customHeight="1" x14ac:dyDescent="0.25">
      <c r="A321" s="143"/>
      <c r="B321" s="144"/>
      <c r="C321" s="145"/>
      <c r="D321" s="144"/>
      <c r="E321" s="145"/>
      <c r="F321" s="144"/>
      <c r="G321" s="145"/>
      <c r="H321" s="146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  <c r="AB321" s="101"/>
      <c r="AC321" s="101"/>
    </row>
    <row r="322" spans="1:29" ht="12.75" customHeight="1" x14ac:dyDescent="0.25">
      <c r="A322" s="143"/>
      <c r="B322" s="144"/>
      <c r="C322" s="145"/>
      <c r="D322" s="144"/>
      <c r="E322" s="145"/>
      <c r="F322" s="144"/>
      <c r="G322" s="145"/>
      <c r="H322" s="146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1"/>
    </row>
    <row r="323" spans="1:29" ht="12.75" customHeight="1" x14ac:dyDescent="0.25">
      <c r="A323" s="143"/>
      <c r="B323" s="144"/>
      <c r="C323" s="145"/>
      <c r="D323" s="144"/>
      <c r="E323" s="145"/>
      <c r="F323" s="144"/>
      <c r="G323" s="145"/>
      <c r="H323" s="146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1"/>
    </row>
    <row r="324" spans="1:29" ht="12.75" customHeight="1" x14ac:dyDescent="0.25">
      <c r="A324" s="143"/>
      <c r="B324" s="144"/>
      <c r="C324" s="145"/>
      <c r="D324" s="144"/>
      <c r="E324" s="145"/>
      <c r="F324" s="144"/>
      <c r="G324" s="145"/>
      <c r="H324" s="146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1"/>
    </row>
    <row r="325" spans="1:29" ht="12.75" customHeight="1" x14ac:dyDescent="0.25">
      <c r="A325" s="143"/>
      <c r="B325" s="144"/>
      <c r="C325" s="145"/>
      <c r="D325" s="144"/>
      <c r="E325" s="145"/>
      <c r="F325" s="144"/>
      <c r="G325" s="145"/>
      <c r="H325" s="146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1"/>
    </row>
    <row r="326" spans="1:29" ht="12.75" customHeight="1" x14ac:dyDescent="0.25">
      <c r="A326" s="143"/>
      <c r="B326" s="144"/>
      <c r="C326" s="145"/>
      <c r="D326" s="144"/>
      <c r="E326" s="145"/>
      <c r="F326" s="144"/>
      <c r="G326" s="145"/>
      <c r="H326" s="146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1"/>
    </row>
    <row r="327" spans="1:29" ht="12.75" customHeight="1" x14ac:dyDescent="0.25">
      <c r="A327" s="143"/>
      <c r="B327" s="144"/>
      <c r="C327" s="145"/>
      <c r="D327" s="144"/>
      <c r="E327" s="145"/>
      <c r="F327" s="144"/>
      <c r="G327" s="145"/>
      <c r="H327" s="146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1"/>
    </row>
    <row r="328" spans="1:29" ht="12.75" customHeight="1" x14ac:dyDescent="0.25">
      <c r="A328" s="143"/>
      <c r="B328" s="144"/>
      <c r="C328" s="145"/>
      <c r="D328" s="144"/>
      <c r="E328" s="145"/>
      <c r="F328" s="144"/>
      <c r="G328" s="145"/>
      <c r="H328" s="146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1"/>
    </row>
    <row r="329" spans="1:29" ht="12.75" customHeight="1" x14ac:dyDescent="0.25">
      <c r="A329" s="143"/>
      <c r="B329" s="144"/>
      <c r="C329" s="145"/>
      <c r="D329" s="144"/>
      <c r="E329" s="145"/>
      <c r="F329" s="144"/>
      <c r="G329" s="145"/>
      <c r="H329" s="146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1"/>
    </row>
    <row r="330" spans="1:29" ht="12.75" customHeight="1" x14ac:dyDescent="0.25">
      <c r="A330" s="143"/>
      <c r="B330" s="144"/>
      <c r="C330" s="145"/>
      <c r="D330" s="144"/>
      <c r="E330" s="145"/>
      <c r="F330" s="144"/>
      <c r="G330" s="145"/>
      <c r="H330" s="146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  <c r="AB330" s="101"/>
      <c r="AC330" s="101"/>
    </row>
    <row r="331" spans="1:29" ht="12.75" customHeight="1" x14ac:dyDescent="0.25">
      <c r="A331" s="143"/>
      <c r="B331" s="144"/>
      <c r="C331" s="145"/>
      <c r="D331" s="144"/>
      <c r="E331" s="145"/>
      <c r="F331" s="144"/>
      <c r="G331" s="145"/>
      <c r="H331" s="146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1"/>
    </row>
    <row r="332" spans="1:29" ht="12.75" customHeight="1" x14ac:dyDescent="0.25">
      <c r="A332" s="143"/>
      <c r="B332" s="144"/>
      <c r="C332" s="145"/>
      <c r="D332" s="144"/>
      <c r="E332" s="145"/>
      <c r="F332" s="144"/>
      <c r="G332" s="145"/>
      <c r="H332" s="146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1"/>
    </row>
    <row r="333" spans="1:29" ht="12.75" customHeight="1" x14ac:dyDescent="0.25">
      <c r="A333" s="143"/>
      <c r="B333" s="144"/>
      <c r="C333" s="145"/>
      <c r="D333" s="144"/>
      <c r="E333" s="145"/>
      <c r="F333" s="144"/>
      <c r="G333" s="145"/>
      <c r="H333" s="146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1"/>
    </row>
    <row r="334" spans="1:29" ht="12.75" customHeight="1" x14ac:dyDescent="0.25">
      <c r="A334" s="143"/>
      <c r="B334" s="144"/>
      <c r="C334" s="145"/>
      <c r="D334" s="144"/>
      <c r="E334" s="145"/>
      <c r="F334" s="144"/>
      <c r="G334" s="145"/>
      <c r="H334" s="146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1"/>
    </row>
    <row r="335" spans="1:29" ht="12.75" customHeight="1" x14ac:dyDescent="0.25">
      <c r="A335" s="143"/>
      <c r="B335" s="144"/>
      <c r="C335" s="145"/>
      <c r="D335" s="144"/>
      <c r="E335" s="145"/>
      <c r="F335" s="144"/>
      <c r="G335" s="145"/>
      <c r="H335" s="146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1"/>
    </row>
    <row r="336" spans="1:29" ht="12.75" customHeight="1" x14ac:dyDescent="0.25">
      <c r="A336" s="143"/>
      <c r="B336" s="144"/>
      <c r="C336" s="145"/>
      <c r="D336" s="144"/>
      <c r="E336" s="145"/>
      <c r="F336" s="144"/>
      <c r="G336" s="145"/>
      <c r="H336" s="146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</row>
    <row r="337" spans="1:29" ht="12.75" customHeight="1" x14ac:dyDescent="0.25">
      <c r="A337" s="143"/>
      <c r="B337" s="144"/>
      <c r="C337" s="145"/>
      <c r="D337" s="144"/>
      <c r="E337" s="145"/>
      <c r="F337" s="144"/>
      <c r="G337" s="145"/>
      <c r="H337" s="146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1"/>
    </row>
    <row r="338" spans="1:29" ht="12.75" customHeight="1" x14ac:dyDescent="0.25">
      <c r="A338" s="143"/>
      <c r="B338" s="144"/>
      <c r="C338" s="145"/>
      <c r="D338" s="144"/>
      <c r="E338" s="145"/>
      <c r="F338" s="144"/>
      <c r="G338" s="145"/>
      <c r="H338" s="146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1"/>
    </row>
    <row r="339" spans="1:29" ht="12.75" customHeight="1" x14ac:dyDescent="0.25">
      <c r="A339" s="143"/>
      <c r="B339" s="144"/>
      <c r="C339" s="145"/>
      <c r="D339" s="144"/>
      <c r="E339" s="145"/>
      <c r="F339" s="144"/>
      <c r="G339" s="145"/>
      <c r="H339" s="146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1"/>
    </row>
    <row r="340" spans="1:29" ht="12.75" customHeight="1" x14ac:dyDescent="0.25">
      <c r="A340" s="143"/>
      <c r="B340" s="144"/>
      <c r="C340" s="145"/>
      <c r="D340" s="144"/>
      <c r="E340" s="145"/>
      <c r="F340" s="144"/>
      <c r="G340" s="145"/>
      <c r="H340" s="146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1"/>
    </row>
    <row r="341" spans="1:29" ht="12.75" customHeight="1" x14ac:dyDescent="0.25">
      <c r="A341" s="143"/>
      <c r="B341" s="144"/>
      <c r="C341" s="145"/>
      <c r="D341" s="144"/>
      <c r="E341" s="145"/>
      <c r="F341" s="144"/>
      <c r="G341" s="145"/>
      <c r="H341" s="146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1"/>
    </row>
    <row r="342" spans="1:29" ht="12.75" customHeight="1" x14ac:dyDescent="0.25">
      <c r="A342" s="143"/>
      <c r="B342" s="144"/>
      <c r="C342" s="145"/>
      <c r="D342" s="144"/>
      <c r="E342" s="145"/>
      <c r="F342" s="144"/>
      <c r="G342" s="145"/>
      <c r="H342" s="146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1"/>
    </row>
    <row r="343" spans="1:29" ht="12.75" customHeight="1" x14ac:dyDescent="0.25">
      <c r="A343" s="143"/>
      <c r="B343" s="144"/>
      <c r="C343" s="145"/>
      <c r="D343" s="144"/>
      <c r="E343" s="145"/>
      <c r="F343" s="144"/>
      <c r="G343" s="145"/>
      <c r="H343" s="146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1"/>
    </row>
    <row r="344" spans="1:29" ht="12.75" customHeight="1" x14ac:dyDescent="0.25">
      <c r="A344" s="143"/>
      <c r="B344" s="144"/>
      <c r="C344" s="145"/>
      <c r="D344" s="144"/>
      <c r="E344" s="145"/>
      <c r="F344" s="144"/>
      <c r="G344" s="145"/>
      <c r="H344" s="146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  <c r="AA344" s="101"/>
      <c r="AB344" s="101"/>
      <c r="AC344" s="101"/>
    </row>
    <row r="345" spans="1:29" ht="12.75" customHeight="1" x14ac:dyDescent="0.25">
      <c r="A345" s="143"/>
      <c r="B345" s="144"/>
      <c r="C345" s="145"/>
      <c r="D345" s="144"/>
      <c r="E345" s="145"/>
      <c r="F345" s="144"/>
      <c r="G345" s="145"/>
      <c r="H345" s="146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1"/>
    </row>
    <row r="346" spans="1:29" ht="12.75" customHeight="1" x14ac:dyDescent="0.25">
      <c r="A346" s="143"/>
      <c r="B346" s="144"/>
      <c r="C346" s="145"/>
      <c r="D346" s="144"/>
      <c r="E346" s="145"/>
      <c r="F346" s="144"/>
      <c r="G346" s="145"/>
      <c r="H346" s="146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  <c r="AB346" s="101"/>
      <c r="AC346" s="101"/>
    </row>
    <row r="347" spans="1:29" ht="12.75" customHeight="1" x14ac:dyDescent="0.25">
      <c r="A347" s="143"/>
      <c r="B347" s="144"/>
      <c r="C347" s="145"/>
      <c r="D347" s="144"/>
      <c r="E347" s="145"/>
      <c r="F347" s="144"/>
      <c r="G347" s="145"/>
      <c r="H347" s="146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1"/>
    </row>
    <row r="348" spans="1:29" ht="12.75" customHeight="1" x14ac:dyDescent="0.25">
      <c r="A348" s="143"/>
      <c r="B348" s="144"/>
      <c r="C348" s="145"/>
      <c r="D348" s="144"/>
      <c r="E348" s="145"/>
      <c r="F348" s="144"/>
      <c r="G348" s="145"/>
      <c r="H348" s="146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1"/>
    </row>
    <row r="349" spans="1:29" ht="12.75" customHeight="1" x14ac:dyDescent="0.25">
      <c r="A349" s="143"/>
      <c r="B349" s="144"/>
      <c r="C349" s="145"/>
      <c r="D349" s="144"/>
      <c r="E349" s="145"/>
      <c r="F349" s="144"/>
      <c r="G349" s="145"/>
      <c r="H349" s="146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1"/>
    </row>
    <row r="350" spans="1:29" ht="12.75" customHeight="1" x14ac:dyDescent="0.25">
      <c r="A350" s="143"/>
      <c r="B350" s="144"/>
      <c r="C350" s="145"/>
      <c r="D350" s="144"/>
      <c r="E350" s="145"/>
      <c r="F350" s="144"/>
      <c r="G350" s="145"/>
      <c r="H350" s="146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  <c r="AA350" s="101"/>
      <c r="AB350" s="101"/>
      <c r="AC350" s="101"/>
    </row>
    <row r="351" spans="1:29" ht="12.75" customHeight="1" x14ac:dyDescent="0.25">
      <c r="A351" s="143"/>
      <c r="B351" s="144"/>
      <c r="C351" s="145"/>
      <c r="D351" s="144"/>
      <c r="E351" s="145"/>
      <c r="F351" s="144"/>
      <c r="G351" s="145"/>
      <c r="H351" s="146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  <c r="AB351" s="101"/>
      <c r="AC351" s="101"/>
    </row>
    <row r="352" spans="1:29" ht="12.75" customHeight="1" x14ac:dyDescent="0.25">
      <c r="A352" s="143"/>
      <c r="B352" s="144"/>
      <c r="C352" s="145"/>
      <c r="D352" s="144"/>
      <c r="E352" s="145"/>
      <c r="F352" s="144"/>
      <c r="G352" s="145"/>
      <c r="H352" s="146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1"/>
    </row>
    <row r="353" spans="1:29" ht="12.75" customHeight="1" x14ac:dyDescent="0.25">
      <c r="A353" s="143"/>
      <c r="B353" s="144"/>
      <c r="C353" s="145"/>
      <c r="D353" s="144"/>
      <c r="E353" s="145"/>
      <c r="F353" s="144"/>
      <c r="G353" s="145"/>
      <c r="H353" s="146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1"/>
    </row>
    <row r="354" spans="1:29" ht="12.75" customHeight="1" x14ac:dyDescent="0.25">
      <c r="A354" s="143"/>
      <c r="B354" s="144"/>
      <c r="C354" s="145"/>
      <c r="D354" s="144"/>
      <c r="E354" s="145"/>
      <c r="F354" s="144"/>
      <c r="G354" s="145"/>
      <c r="H354" s="146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1"/>
    </row>
    <row r="355" spans="1:29" ht="12.75" customHeight="1" x14ac:dyDescent="0.25">
      <c r="A355" s="143"/>
      <c r="B355" s="144"/>
      <c r="C355" s="145"/>
      <c r="D355" s="144"/>
      <c r="E355" s="145"/>
      <c r="F355" s="144"/>
      <c r="G355" s="145"/>
      <c r="H355" s="146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1"/>
    </row>
    <row r="356" spans="1:29" ht="12.75" customHeight="1" x14ac:dyDescent="0.25">
      <c r="A356" s="143"/>
      <c r="B356" s="144"/>
      <c r="C356" s="145"/>
      <c r="D356" s="144"/>
      <c r="E356" s="145"/>
      <c r="F356" s="144"/>
      <c r="G356" s="145"/>
      <c r="H356" s="146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1"/>
    </row>
    <row r="357" spans="1:29" ht="12.75" customHeight="1" x14ac:dyDescent="0.25">
      <c r="A357" s="143"/>
      <c r="B357" s="144"/>
      <c r="C357" s="145"/>
      <c r="D357" s="144"/>
      <c r="E357" s="145"/>
      <c r="F357" s="144"/>
      <c r="G357" s="145"/>
      <c r="H357" s="146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1"/>
    </row>
    <row r="358" spans="1:29" ht="12.75" customHeight="1" x14ac:dyDescent="0.25">
      <c r="A358" s="143"/>
      <c r="B358" s="144"/>
      <c r="C358" s="145"/>
      <c r="D358" s="144"/>
      <c r="E358" s="145"/>
      <c r="F358" s="144"/>
      <c r="G358" s="145"/>
      <c r="H358" s="146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1"/>
    </row>
    <row r="359" spans="1:29" ht="12.75" customHeight="1" x14ac:dyDescent="0.25">
      <c r="A359" s="143"/>
      <c r="B359" s="144"/>
      <c r="C359" s="145"/>
      <c r="D359" s="144"/>
      <c r="E359" s="145"/>
      <c r="F359" s="144"/>
      <c r="G359" s="145"/>
      <c r="H359" s="146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1"/>
    </row>
    <row r="360" spans="1:29" ht="12.75" customHeight="1" x14ac:dyDescent="0.25">
      <c r="A360" s="143"/>
      <c r="B360" s="144"/>
      <c r="C360" s="145"/>
      <c r="D360" s="144"/>
      <c r="E360" s="145"/>
      <c r="F360" s="144"/>
      <c r="G360" s="145"/>
      <c r="H360" s="146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1"/>
    </row>
    <row r="361" spans="1:29" ht="12.75" customHeight="1" x14ac:dyDescent="0.25">
      <c r="A361" s="143"/>
      <c r="B361" s="144"/>
      <c r="C361" s="145"/>
      <c r="D361" s="144"/>
      <c r="E361" s="145"/>
      <c r="F361" s="144"/>
      <c r="G361" s="145"/>
      <c r="H361" s="146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  <c r="AA361" s="101"/>
      <c r="AB361" s="101"/>
      <c r="AC361" s="101"/>
    </row>
    <row r="362" spans="1:29" ht="12.75" customHeight="1" x14ac:dyDescent="0.25">
      <c r="A362" s="143"/>
      <c r="B362" s="144"/>
      <c r="C362" s="145"/>
      <c r="D362" s="144"/>
      <c r="E362" s="145"/>
      <c r="F362" s="144"/>
      <c r="G362" s="145"/>
      <c r="H362" s="146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1"/>
    </row>
    <row r="363" spans="1:29" ht="12.75" customHeight="1" x14ac:dyDescent="0.25">
      <c r="A363" s="143"/>
      <c r="B363" s="144"/>
      <c r="C363" s="145"/>
      <c r="D363" s="144"/>
      <c r="E363" s="145"/>
      <c r="F363" s="144"/>
      <c r="G363" s="145"/>
      <c r="H363" s="146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1"/>
    </row>
    <row r="364" spans="1:29" ht="12.75" customHeight="1" x14ac:dyDescent="0.25">
      <c r="A364" s="143"/>
      <c r="B364" s="144"/>
      <c r="C364" s="145"/>
      <c r="D364" s="144"/>
      <c r="E364" s="145"/>
      <c r="F364" s="144"/>
      <c r="G364" s="145"/>
      <c r="H364" s="146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1"/>
    </row>
    <row r="365" spans="1:29" ht="12.75" customHeight="1" x14ac:dyDescent="0.25">
      <c r="A365" s="143"/>
      <c r="B365" s="144"/>
      <c r="C365" s="145"/>
      <c r="D365" s="144"/>
      <c r="E365" s="145"/>
      <c r="F365" s="144"/>
      <c r="G365" s="145"/>
      <c r="H365" s="146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1"/>
    </row>
    <row r="366" spans="1:29" ht="12.75" customHeight="1" x14ac:dyDescent="0.25">
      <c r="A366" s="143"/>
      <c r="B366" s="144"/>
      <c r="C366" s="145"/>
      <c r="D366" s="144"/>
      <c r="E366" s="145"/>
      <c r="F366" s="144"/>
      <c r="G366" s="145"/>
      <c r="H366" s="146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1"/>
    </row>
    <row r="367" spans="1:29" ht="12.75" customHeight="1" x14ac:dyDescent="0.25">
      <c r="A367" s="143"/>
      <c r="B367" s="144"/>
      <c r="C367" s="145"/>
      <c r="D367" s="144"/>
      <c r="E367" s="145"/>
      <c r="F367" s="144"/>
      <c r="G367" s="145"/>
      <c r="H367" s="146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1"/>
    </row>
    <row r="368" spans="1:29" ht="12.75" customHeight="1" x14ac:dyDescent="0.25">
      <c r="A368" s="143"/>
      <c r="B368" s="144"/>
      <c r="C368" s="145"/>
      <c r="D368" s="144"/>
      <c r="E368" s="145"/>
      <c r="F368" s="144"/>
      <c r="G368" s="145"/>
      <c r="H368" s="146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  <c r="AA368" s="101"/>
      <c r="AB368" s="101"/>
      <c r="AC368" s="101"/>
    </row>
    <row r="369" spans="1:29" ht="12.75" customHeight="1" x14ac:dyDescent="0.25">
      <c r="A369" s="143"/>
      <c r="B369" s="144"/>
      <c r="C369" s="145"/>
      <c r="D369" s="144"/>
      <c r="E369" s="145"/>
      <c r="F369" s="144"/>
      <c r="G369" s="145"/>
      <c r="H369" s="146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1"/>
    </row>
    <row r="370" spans="1:29" ht="12.75" customHeight="1" x14ac:dyDescent="0.25">
      <c r="A370" s="143"/>
      <c r="B370" s="144"/>
      <c r="C370" s="145"/>
      <c r="D370" s="144"/>
      <c r="E370" s="145"/>
      <c r="F370" s="144"/>
      <c r="G370" s="145"/>
      <c r="H370" s="146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1"/>
    </row>
    <row r="371" spans="1:29" ht="12.75" customHeight="1" x14ac:dyDescent="0.25">
      <c r="A371" s="143"/>
      <c r="B371" s="144"/>
      <c r="C371" s="145"/>
      <c r="D371" s="144"/>
      <c r="E371" s="145"/>
      <c r="F371" s="144"/>
      <c r="G371" s="145"/>
      <c r="H371" s="146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1"/>
    </row>
    <row r="372" spans="1:29" ht="12.75" customHeight="1" x14ac:dyDescent="0.25">
      <c r="A372" s="143"/>
      <c r="B372" s="144"/>
      <c r="C372" s="145"/>
      <c r="D372" s="144"/>
      <c r="E372" s="145"/>
      <c r="F372" s="144"/>
      <c r="G372" s="145"/>
      <c r="H372" s="146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1"/>
    </row>
    <row r="373" spans="1:29" ht="12.75" customHeight="1" x14ac:dyDescent="0.25">
      <c r="A373" s="143"/>
      <c r="B373" s="144"/>
      <c r="C373" s="145"/>
      <c r="D373" s="144"/>
      <c r="E373" s="145"/>
      <c r="F373" s="144"/>
      <c r="G373" s="145"/>
      <c r="H373" s="146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1"/>
    </row>
    <row r="374" spans="1:29" ht="12.75" customHeight="1" x14ac:dyDescent="0.25">
      <c r="A374" s="143"/>
      <c r="B374" s="144"/>
      <c r="C374" s="145"/>
      <c r="D374" s="144"/>
      <c r="E374" s="145"/>
      <c r="F374" s="144"/>
      <c r="G374" s="145"/>
      <c r="H374" s="146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1"/>
    </row>
    <row r="375" spans="1:29" ht="12.75" customHeight="1" x14ac:dyDescent="0.25">
      <c r="A375" s="143"/>
      <c r="B375" s="144"/>
      <c r="C375" s="145"/>
      <c r="D375" s="144"/>
      <c r="E375" s="145"/>
      <c r="F375" s="144"/>
      <c r="G375" s="145"/>
      <c r="H375" s="146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1"/>
    </row>
    <row r="376" spans="1:29" ht="12.75" customHeight="1" x14ac:dyDescent="0.25">
      <c r="A376" s="143"/>
      <c r="B376" s="144"/>
      <c r="C376" s="145"/>
      <c r="D376" s="144"/>
      <c r="E376" s="145"/>
      <c r="F376" s="144"/>
      <c r="G376" s="145"/>
      <c r="H376" s="146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1"/>
    </row>
    <row r="377" spans="1:29" ht="12.75" customHeight="1" x14ac:dyDescent="0.25">
      <c r="A377" s="143"/>
      <c r="B377" s="144"/>
      <c r="C377" s="145"/>
      <c r="D377" s="144"/>
      <c r="E377" s="145"/>
      <c r="F377" s="144"/>
      <c r="G377" s="145"/>
      <c r="H377" s="146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1"/>
    </row>
    <row r="378" spans="1:29" ht="12.75" customHeight="1" x14ac:dyDescent="0.25">
      <c r="A378" s="143"/>
      <c r="B378" s="144"/>
      <c r="C378" s="145"/>
      <c r="D378" s="144"/>
      <c r="E378" s="145"/>
      <c r="F378" s="144"/>
      <c r="G378" s="145"/>
      <c r="H378" s="146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  <c r="AA378" s="101"/>
      <c r="AB378" s="101"/>
      <c r="AC378" s="101"/>
    </row>
    <row r="379" spans="1:29" ht="12.75" customHeight="1" x14ac:dyDescent="0.25">
      <c r="A379" s="143"/>
      <c r="B379" s="144"/>
      <c r="C379" s="145"/>
      <c r="D379" s="144"/>
      <c r="E379" s="145"/>
      <c r="F379" s="144"/>
      <c r="G379" s="145"/>
      <c r="H379" s="146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1"/>
    </row>
    <row r="380" spans="1:29" ht="12.75" customHeight="1" x14ac:dyDescent="0.25">
      <c r="A380" s="143"/>
      <c r="B380" s="144"/>
      <c r="C380" s="145"/>
      <c r="D380" s="144"/>
      <c r="E380" s="145"/>
      <c r="F380" s="144"/>
      <c r="G380" s="145"/>
      <c r="H380" s="146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1"/>
    </row>
    <row r="381" spans="1:29" ht="12.75" customHeight="1" x14ac:dyDescent="0.25">
      <c r="A381" s="143"/>
      <c r="B381" s="144"/>
      <c r="C381" s="145"/>
      <c r="D381" s="144"/>
      <c r="E381" s="145"/>
      <c r="F381" s="144"/>
      <c r="G381" s="145"/>
      <c r="H381" s="146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1"/>
    </row>
    <row r="382" spans="1:29" ht="12.75" customHeight="1" x14ac:dyDescent="0.25">
      <c r="A382" s="143"/>
      <c r="B382" s="144"/>
      <c r="C382" s="145"/>
      <c r="D382" s="144"/>
      <c r="E382" s="145"/>
      <c r="F382" s="144"/>
      <c r="G382" s="145"/>
      <c r="H382" s="146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1"/>
    </row>
    <row r="383" spans="1:29" ht="12.75" customHeight="1" x14ac:dyDescent="0.25">
      <c r="A383" s="143"/>
      <c r="B383" s="144"/>
      <c r="C383" s="145"/>
      <c r="D383" s="144"/>
      <c r="E383" s="145"/>
      <c r="F383" s="144"/>
      <c r="G383" s="145"/>
      <c r="H383" s="146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1"/>
    </row>
    <row r="384" spans="1:29" ht="12.75" customHeight="1" x14ac:dyDescent="0.25">
      <c r="A384" s="143"/>
      <c r="B384" s="144"/>
      <c r="C384" s="145"/>
      <c r="D384" s="144"/>
      <c r="E384" s="145"/>
      <c r="F384" s="144"/>
      <c r="G384" s="145"/>
      <c r="H384" s="146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1"/>
    </row>
    <row r="385" spans="1:29" ht="12.75" customHeight="1" x14ac:dyDescent="0.25">
      <c r="A385" s="143"/>
      <c r="B385" s="144"/>
      <c r="C385" s="145"/>
      <c r="D385" s="144"/>
      <c r="E385" s="145"/>
      <c r="F385" s="144"/>
      <c r="G385" s="145"/>
      <c r="H385" s="146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  <c r="AA385" s="101"/>
      <c r="AB385" s="101"/>
      <c r="AC385" s="101"/>
    </row>
    <row r="386" spans="1:29" ht="12.75" customHeight="1" x14ac:dyDescent="0.25">
      <c r="A386" s="143"/>
      <c r="B386" s="144"/>
      <c r="C386" s="145"/>
      <c r="D386" s="144"/>
      <c r="E386" s="145"/>
      <c r="F386" s="144"/>
      <c r="G386" s="145"/>
      <c r="H386" s="146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  <c r="AA386" s="101"/>
      <c r="AB386" s="101"/>
      <c r="AC386" s="101"/>
    </row>
    <row r="387" spans="1:29" ht="12.75" customHeight="1" x14ac:dyDescent="0.25">
      <c r="A387" s="143"/>
      <c r="B387" s="144"/>
      <c r="C387" s="145"/>
      <c r="D387" s="144"/>
      <c r="E387" s="145"/>
      <c r="F387" s="144"/>
      <c r="G387" s="145"/>
      <c r="H387" s="146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1"/>
    </row>
    <row r="388" spans="1:29" ht="12.75" customHeight="1" x14ac:dyDescent="0.25">
      <c r="A388" s="143"/>
      <c r="B388" s="144"/>
      <c r="C388" s="145"/>
      <c r="D388" s="144"/>
      <c r="E388" s="145"/>
      <c r="F388" s="144"/>
      <c r="G388" s="145"/>
      <c r="H388" s="146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1"/>
    </row>
    <row r="389" spans="1:29" ht="12.75" customHeight="1" x14ac:dyDescent="0.25">
      <c r="A389" s="143"/>
      <c r="B389" s="144"/>
      <c r="C389" s="145"/>
      <c r="D389" s="144"/>
      <c r="E389" s="145"/>
      <c r="F389" s="144"/>
      <c r="G389" s="145"/>
      <c r="H389" s="146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  <c r="AA389" s="101"/>
      <c r="AB389" s="101"/>
      <c r="AC389" s="101"/>
    </row>
    <row r="390" spans="1:29" ht="12.75" customHeight="1" x14ac:dyDescent="0.25">
      <c r="A390" s="143"/>
      <c r="B390" s="144"/>
      <c r="C390" s="145"/>
      <c r="D390" s="144"/>
      <c r="E390" s="145"/>
      <c r="F390" s="144"/>
      <c r="G390" s="145"/>
      <c r="H390" s="146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1"/>
    </row>
    <row r="391" spans="1:29" ht="12.75" customHeight="1" x14ac:dyDescent="0.25">
      <c r="A391" s="143"/>
      <c r="B391" s="144"/>
      <c r="C391" s="145"/>
      <c r="D391" s="144"/>
      <c r="E391" s="145"/>
      <c r="F391" s="144"/>
      <c r="G391" s="145"/>
      <c r="H391" s="146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1"/>
    </row>
    <row r="392" spans="1:29" ht="12.75" customHeight="1" x14ac:dyDescent="0.25">
      <c r="A392" s="143"/>
      <c r="B392" s="144"/>
      <c r="C392" s="145"/>
      <c r="D392" s="144"/>
      <c r="E392" s="145"/>
      <c r="F392" s="144"/>
      <c r="G392" s="145"/>
      <c r="H392" s="146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  <c r="AA392" s="101"/>
      <c r="AB392" s="101"/>
      <c r="AC392" s="101"/>
    </row>
    <row r="393" spans="1:29" ht="12.75" customHeight="1" x14ac:dyDescent="0.25">
      <c r="A393" s="143"/>
      <c r="B393" s="144"/>
      <c r="C393" s="145"/>
      <c r="D393" s="144"/>
      <c r="E393" s="145"/>
      <c r="F393" s="144"/>
      <c r="G393" s="145"/>
      <c r="H393" s="146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  <c r="AA393" s="101"/>
      <c r="AB393" s="101"/>
      <c r="AC393" s="101"/>
    </row>
    <row r="394" spans="1:29" ht="12.75" customHeight="1" x14ac:dyDescent="0.25">
      <c r="A394" s="143"/>
      <c r="B394" s="144"/>
      <c r="C394" s="145"/>
      <c r="D394" s="144"/>
      <c r="E394" s="145"/>
      <c r="F394" s="144"/>
      <c r="G394" s="145"/>
      <c r="H394" s="146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1"/>
    </row>
    <row r="395" spans="1:29" ht="12.75" customHeight="1" x14ac:dyDescent="0.25">
      <c r="A395" s="143"/>
      <c r="B395" s="144"/>
      <c r="C395" s="145"/>
      <c r="D395" s="144"/>
      <c r="E395" s="145"/>
      <c r="F395" s="144"/>
      <c r="G395" s="145"/>
      <c r="H395" s="146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1"/>
    </row>
    <row r="396" spans="1:29" ht="12.75" customHeight="1" x14ac:dyDescent="0.25">
      <c r="A396" s="143"/>
      <c r="B396" s="144"/>
      <c r="C396" s="145"/>
      <c r="D396" s="144"/>
      <c r="E396" s="145"/>
      <c r="F396" s="144"/>
      <c r="G396" s="145"/>
      <c r="H396" s="146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1"/>
    </row>
    <row r="397" spans="1:29" ht="12.75" customHeight="1" x14ac:dyDescent="0.25">
      <c r="A397" s="143"/>
      <c r="B397" s="144"/>
      <c r="C397" s="145"/>
      <c r="D397" s="144"/>
      <c r="E397" s="145"/>
      <c r="F397" s="144"/>
      <c r="G397" s="145"/>
      <c r="H397" s="146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1"/>
    </row>
    <row r="398" spans="1:29" ht="12.75" customHeight="1" x14ac:dyDescent="0.25">
      <c r="A398" s="143"/>
      <c r="B398" s="144"/>
      <c r="C398" s="145"/>
      <c r="D398" s="144"/>
      <c r="E398" s="145"/>
      <c r="F398" s="144"/>
      <c r="G398" s="145"/>
      <c r="H398" s="146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1"/>
    </row>
    <row r="399" spans="1:29" ht="12.75" customHeight="1" x14ac:dyDescent="0.25">
      <c r="A399" s="143"/>
      <c r="B399" s="144"/>
      <c r="C399" s="145"/>
      <c r="D399" s="144"/>
      <c r="E399" s="145"/>
      <c r="F399" s="144"/>
      <c r="G399" s="145"/>
      <c r="H399" s="146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  <c r="AA399" s="101"/>
      <c r="AB399" s="101"/>
      <c r="AC399" s="101"/>
    </row>
    <row r="400" spans="1:29" ht="12.75" customHeight="1" x14ac:dyDescent="0.25">
      <c r="A400" s="143"/>
      <c r="B400" s="144"/>
      <c r="C400" s="145"/>
      <c r="D400" s="144"/>
      <c r="E400" s="145"/>
      <c r="F400" s="144"/>
      <c r="G400" s="145"/>
      <c r="H400" s="146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  <c r="AA400" s="101"/>
      <c r="AB400" s="101"/>
      <c r="AC400" s="101"/>
    </row>
    <row r="401" spans="1:29" ht="12.75" customHeight="1" x14ac:dyDescent="0.25">
      <c r="A401" s="143"/>
      <c r="B401" s="144"/>
      <c r="C401" s="145"/>
      <c r="D401" s="144"/>
      <c r="E401" s="145"/>
      <c r="F401" s="144"/>
      <c r="G401" s="145"/>
      <c r="H401" s="146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  <c r="AA401" s="101"/>
      <c r="AB401" s="101"/>
      <c r="AC401" s="101"/>
    </row>
    <row r="402" spans="1:29" ht="12.75" customHeight="1" x14ac:dyDescent="0.25">
      <c r="A402" s="143"/>
      <c r="B402" s="144"/>
      <c r="C402" s="145"/>
      <c r="D402" s="144"/>
      <c r="E402" s="145"/>
      <c r="F402" s="144"/>
      <c r="G402" s="145"/>
      <c r="H402" s="146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  <c r="AA402" s="101"/>
      <c r="AB402" s="101"/>
      <c r="AC402" s="101"/>
    </row>
    <row r="403" spans="1:29" ht="12.75" customHeight="1" x14ac:dyDescent="0.25">
      <c r="A403" s="143"/>
      <c r="B403" s="144"/>
      <c r="C403" s="145"/>
      <c r="D403" s="144"/>
      <c r="E403" s="145"/>
      <c r="F403" s="144"/>
      <c r="G403" s="145"/>
      <c r="H403" s="146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  <c r="AA403" s="101"/>
      <c r="AB403" s="101"/>
      <c r="AC403" s="101"/>
    </row>
    <row r="404" spans="1:29" ht="12.75" customHeight="1" x14ac:dyDescent="0.25">
      <c r="A404" s="143"/>
      <c r="B404" s="144"/>
      <c r="C404" s="145"/>
      <c r="D404" s="144"/>
      <c r="E404" s="145"/>
      <c r="F404" s="144"/>
      <c r="G404" s="145"/>
      <c r="H404" s="146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  <c r="AA404" s="101"/>
      <c r="AB404" s="101"/>
      <c r="AC404" s="101"/>
    </row>
    <row r="405" spans="1:29" ht="12.75" customHeight="1" x14ac:dyDescent="0.25">
      <c r="A405" s="143"/>
      <c r="B405" s="144"/>
      <c r="C405" s="145"/>
      <c r="D405" s="144"/>
      <c r="E405" s="145"/>
      <c r="F405" s="144"/>
      <c r="G405" s="145"/>
      <c r="H405" s="146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  <c r="AA405" s="101"/>
      <c r="AB405" s="101"/>
      <c r="AC405" s="101"/>
    </row>
    <row r="406" spans="1:29" ht="12.75" customHeight="1" x14ac:dyDescent="0.25">
      <c r="A406" s="143"/>
      <c r="B406" s="144"/>
      <c r="C406" s="145"/>
      <c r="D406" s="144"/>
      <c r="E406" s="145"/>
      <c r="F406" s="144"/>
      <c r="G406" s="145"/>
      <c r="H406" s="146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  <c r="AA406" s="101"/>
      <c r="AB406" s="101"/>
      <c r="AC406" s="101"/>
    </row>
    <row r="407" spans="1:29" ht="12.75" customHeight="1" x14ac:dyDescent="0.25">
      <c r="A407" s="143"/>
      <c r="B407" s="144"/>
      <c r="C407" s="145"/>
      <c r="D407" s="144"/>
      <c r="E407" s="145"/>
      <c r="F407" s="144"/>
      <c r="G407" s="145"/>
      <c r="H407" s="146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  <c r="AA407" s="101"/>
      <c r="AB407" s="101"/>
      <c r="AC407" s="101"/>
    </row>
    <row r="408" spans="1:29" ht="12.75" customHeight="1" x14ac:dyDescent="0.25">
      <c r="A408" s="143"/>
      <c r="B408" s="144"/>
      <c r="C408" s="145"/>
      <c r="D408" s="144"/>
      <c r="E408" s="145"/>
      <c r="F408" s="144"/>
      <c r="G408" s="145"/>
      <c r="H408" s="146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  <c r="AA408" s="101"/>
      <c r="AB408" s="101"/>
      <c r="AC408" s="101"/>
    </row>
    <row r="409" spans="1:29" ht="12.75" customHeight="1" x14ac:dyDescent="0.25">
      <c r="A409" s="143"/>
      <c r="B409" s="144"/>
      <c r="C409" s="145"/>
      <c r="D409" s="144"/>
      <c r="E409" s="145"/>
      <c r="F409" s="144"/>
      <c r="G409" s="145"/>
      <c r="H409" s="146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  <c r="AA409" s="101"/>
      <c r="AB409" s="101"/>
      <c r="AC409" s="101"/>
    </row>
    <row r="410" spans="1:29" ht="12.75" customHeight="1" x14ac:dyDescent="0.25">
      <c r="A410" s="143"/>
      <c r="B410" s="144"/>
      <c r="C410" s="145"/>
      <c r="D410" s="144"/>
      <c r="E410" s="145"/>
      <c r="F410" s="144"/>
      <c r="G410" s="145"/>
      <c r="H410" s="146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  <c r="AA410" s="101"/>
      <c r="AB410" s="101"/>
      <c r="AC410" s="101"/>
    </row>
    <row r="411" spans="1:29" ht="12.75" customHeight="1" x14ac:dyDescent="0.25">
      <c r="A411" s="143"/>
      <c r="B411" s="144"/>
      <c r="C411" s="145"/>
      <c r="D411" s="144"/>
      <c r="E411" s="145"/>
      <c r="F411" s="144"/>
      <c r="G411" s="145"/>
      <c r="H411" s="146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  <c r="AA411" s="101"/>
      <c r="AB411" s="101"/>
      <c r="AC411" s="101"/>
    </row>
    <row r="412" spans="1:29" ht="12.75" customHeight="1" x14ac:dyDescent="0.25">
      <c r="A412" s="143"/>
      <c r="B412" s="144"/>
      <c r="C412" s="145"/>
      <c r="D412" s="144"/>
      <c r="E412" s="145"/>
      <c r="F412" s="144"/>
      <c r="G412" s="145"/>
      <c r="H412" s="146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  <c r="AA412" s="101"/>
      <c r="AB412" s="101"/>
      <c r="AC412" s="101"/>
    </row>
    <row r="413" spans="1:29" ht="12.75" customHeight="1" x14ac:dyDescent="0.25">
      <c r="A413" s="143"/>
      <c r="B413" s="144"/>
      <c r="C413" s="145"/>
      <c r="D413" s="144"/>
      <c r="E413" s="145"/>
      <c r="F413" s="144"/>
      <c r="G413" s="145"/>
      <c r="H413" s="146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  <c r="AA413" s="101"/>
      <c r="AB413" s="101"/>
      <c r="AC413" s="101"/>
    </row>
    <row r="414" spans="1:29" ht="12.75" customHeight="1" x14ac:dyDescent="0.25">
      <c r="A414" s="143"/>
      <c r="B414" s="144"/>
      <c r="C414" s="145"/>
      <c r="D414" s="144"/>
      <c r="E414" s="145"/>
      <c r="F414" s="144"/>
      <c r="G414" s="145"/>
      <c r="H414" s="146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  <c r="AA414" s="101"/>
      <c r="AB414" s="101"/>
      <c r="AC414" s="101"/>
    </row>
    <row r="415" spans="1:29" ht="12.75" customHeight="1" x14ac:dyDescent="0.25">
      <c r="A415" s="143"/>
      <c r="B415" s="144"/>
      <c r="C415" s="145"/>
      <c r="D415" s="144"/>
      <c r="E415" s="145"/>
      <c r="F415" s="144"/>
      <c r="G415" s="145"/>
      <c r="H415" s="146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  <c r="AA415" s="101"/>
      <c r="AB415" s="101"/>
      <c r="AC415" s="101"/>
    </row>
    <row r="416" spans="1:29" ht="12.75" customHeight="1" x14ac:dyDescent="0.25">
      <c r="A416" s="143"/>
      <c r="B416" s="144"/>
      <c r="C416" s="145"/>
      <c r="D416" s="144"/>
      <c r="E416" s="145"/>
      <c r="F416" s="144"/>
      <c r="G416" s="145"/>
      <c r="H416" s="146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  <c r="AA416" s="101"/>
      <c r="AB416" s="101"/>
      <c r="AC416" s="101"/>
    </row>
    <row r="417" spans="1:29" ht="12.75" customHeight="1" x14ac:dyDescent="0.25">
      <c r="A417" s="143"/>
      <c r="B417" s="144"/>
      <c r="C417" s="145"/>
      <c r="D417" s="144"/>
      <c r="E417" s="145"/>
      <c r="F417" s="144"/>
      <c r="G417" s="145"/>
      <c r="H417" s="146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  <c r="AA417" s="101"/>
      <c r="AB417" s="101"/>
      <c r="AC417" s="101"/>
    </row>
    <row r="418" spans="1:29" ht="12.75" customHeight="1" x14ac:dyDescent="0.25">
      <c r="A418" s="143"/>
      <c r="B418" s="144"/>
      <c r="C418" s="145"/>
      <c r="D418" s="144"/>
      <c r="E418" s="145"/>
      <c r="F418" s="144"/>
      <c r="G418" s="145"/>
      <c r="H418" s="146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  <c r="AA418" s="101"/>
      <c r="AB418" s="101"/>
      <c r="AC418" s="101"/>
    </row>
    <row r="419" spans="1:29" ht="12.75" customHeight="1" x14ac:dyDescent="0.25">
      <c r="A419" s="143"/>
      <c r="B419" s="144"/>
      <c r="C419" s="145"/>
      <c r="D419" s="144"/>
      <c r="E419" s="145"/>
      <c r="F419" s="144"/>
      <c r="G419" s="145"/>
      <c r="H419" s="146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  <c r="AA419" s="101"/>
      <c r="AB419" s="101"/>
      <c r="AC419" s="101"/>
    </row>
    <row r="420" spans="1:29" ht="12.75" customHeight="1" x14ac:dyDescent="0.25">
      <c r="A420" s="143"/>
      <c r="B420" s="144"/>
      <c r="C420" s="145"/>
      <c r="D420" s="144"/>
      <c r="E420" s="145"/>
      <c r="F420" s="144"/>
      <c r="G420" s="145"/>
      <c r="H420" s="146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  <c r="AA420" s="101"/>
      <c r="AB420" s="101"/>
      <c r="AC420" s="101"/>
    </row>
    <row r="421" spans="1:29" ht="12.75" customHeight="1" x14ac:dyDescent="0.25">
      <c r="A421" s="143"/>
      <c r="B421" s="144"/>
      <c r="C421" s="145"/>
      <c r="D421" s="144"/>
      <c r="E421" s="145"/>
      <c r="F421" s="144"/>
      <c r="G421" s="145"/>
      <c r="H421" s="146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  <c r="AA421" s="101"/>
      <c r="AB421" s="101"/>
      <c r="AC421" s="101"/>
    </row>
    <row r="422" spans="1:29" ht="12.75" customHeight="1" x14ac:dyDescent="0.25">
      <c r="A422" s="143"/>
      <c r="B422" s="144"/>
      <c r="C422" s="145"/>
      <c r="D422" s="144"/>
      <c r="E422" s="145"/>
      <c r="F422" s="144"/>
      <c r="G422" s="145"/>
      <c r="H422" s="146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  <c r="AA422" s="101"/>
      <c r="AB422" s="101"/>
      <c r="AC422" s="101"/>
    </row>
    <row r="423" spans="1:29" ht="12.75" customHeight="1" x14ac:dyDescent="0.25">
      <c r="A423" s="143"/>
      <c r="B423" s="144"/>
      <c r="C423" s="145"/>
      <c r="D423" s="144"/>
      <c r="E423" s="145"/>
      <c r="F423" s="144"/>
      <c r="G423" s="145"/>
      <c r="H423" s="146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  <c r="AA423" s="101"/>
      <c r="AB423" s="101"/>
      <c r="AC423" s="101"/>
    </row>
    <row r="424" spans="1:29" ht="12.75" customHeight="1" x14ac:dyDescent="0.25">
      <c r="A424" s="143"/>
      <c r="B424" s="144"/>
      <c r="C424" s="145"/>
      <c r="D424" s="144"/>
      <c r="E424" s="145"/>
      <c r="F424" s="144"/>
      <c r="G424" s="145"/>
      <c r="H424" s="146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  <c r="AA424" s="101"/>
      <c r="AB424" s="101"/>
      <c r="AC424" s="101"/>
    </row>
    <row r="425" spans="1:29" ht="12.75" customHeight="1" x14ac:dyDescent="0.25">
      <c r="A425" s="143"/>
      <c r="B425" s="144"/>
      <c r="C425" s="145"/>
      <c r="D425" s="144"/>
      <c r="E425" s="145"/>
      <c r="F425" s="144"/>
      <c r="G425" s="145"/>
      <c r="H425" s="146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  <c r="AA425" s="101"/>
      <c r="AB425" s="101"/>
      <c r="AC425" s="101"/>
    </row>
    <row r="426" spans="1:29" ht="12.75" customHeight="1" x14ac:dyDescent="0.25">
      <c r="A426" s="143"/>
      <c r="B426" s="144"/>
      <c r="C426" s="145"/>
      <c r="D426" s="144"/>
      <c r="E426" s="145"/>
      <c r="F426" s="144"/>
      <c r="G426" s="145"/>
      <c r="H426" s="146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  <c r="AA426" s="101"/>
      <c r="AB426" s="101"/>
      <c r="AC426" s="101"/>
    </row>
    <row r="427" spans="1:29" ht="12.75" customHeight="1" x14ac:dyDescent="0.25">
      <c r="A427" s="143"/>
      <c r="B427" s="144"/>
      <c r="C427" s="145"/>
      <c r="D427" s="144"/>
      <c r="E427" s="145"/>
      <c r="F427" s="144"/>
      <c r="G427" s="145"/>
      <c r="H427" s="146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  <c r="AA427" s="101"/>
      <c r="AB427" s="101"/>
      <c r="AC427" s="101"/>
    </row>
    <row r="428" spans="1:29" ht="12.75" customHeight="1" x14ac:dyDescent="0.25">
      <c r="A428" s="143"/>
      <c r="B428" s="144"/>
      <c r="C428" s="145"/>
      <c r="D428" s="144"/>
      <c r="E428" s="145"/>
      <c r="F428" s="144"/>
      <c r="G428" s="145"/>
      <c r="H428" s="146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  <c r="AA428" s="101"/>
      <c r="AB428" s="101"/>
      <c r="AC428" s="101"/>
    </row>
    <row r="429" spans="1:29" ht="12.75" customHeight="1" x14ac:dyDescent="0.25">
      <c r="A429" s="143"/>
      <c r="B429" s="144"/>
      <c r="C429" s="145"/>
      <c r="D429" s="144"/>
      <c r="E429" s="145"/>
      <c r="F429" s="144"/>
      <c r="G429" s="145"/>
      <c r="H429" s="146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  <c r="Z429" s="101"/>
      <c r="AA429" s="101"/>
      <c r="AB429" s="101"/>
      <c r="AC429" s="101"/>
    </row>
    <row r="430" spans="1:29" ht="12.75" customHeight="1" x14ac:dyDescent="0.25">
      <c r="A430" s="143"/>
      <c r="B430" s="144"/>
      <c r="C430" s="145"/>
      <c r="D430" s="144"/>
      <c r="E430" s="145"/>
      <c r="F430" s="144"/>
      <c r="G430" s="145"/>
      <c r="H430" s="146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  <c r="AA430" s="101"/>
      <c r="AB430" s="101"/>
      <c r="AC430" s="101"/>
    </row>
    <row r="431" spans="1:29" ht="12.75" customHeight="1" x14ac:dyDescent="0.25">
      <c r="A431" s="143"/>
      <c r="B431" s="144"/>
      <c r="C431" s="145"/>
      <c r="D431" s="144"/>
      <c r="E431" s="145"/>
      <c r="F431" s="144"/>
      <c r="G431" s="145"/>
      <c r="H431" s="146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  <c r="AA431" s="101"/>
      <c r="AB431" s="101"/>
      <c r="AC431" s="101"/>
    </row>
    <row r="432" spans="1:29" ht="12.75" customHeight="1" x14ac:dyDescent="0.25">
      <c r="A432" s="143"/>
      <c r="B432" s="144"/>
      <c r="C432" s="145"/>
      <c r="D432" s="144"/>
      <c r="E432" s="145"/>
      <c r="F432" s="144"/>
      <c r="G432" s="145"/>
      <c r="H432" s="146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  <c r="AA432" s="101"/>
      <c r="AB432" s="101"/>
      <c r="AC432" s="101"/>
    </row>
    <row r="433" spans="1:29" ht="12.75" customHeight="1" x14ac:dyDescent="0.25">
      <c r="A433" s="143"/>
      <c r="B433" s="144"/>
      <c r="C433" s="145"/>
      <c r="D433" s="144"/>
      <c r="E433" s="145"/>
      <c r="F433" s="144"/>
      <c r="G433" s="145"/>
      <c r="H433" s="146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  <c r="AA433" s="101"/>
      <c r="AB433" s="101"/>
      <c r="AC433" s="101"/>
    </row>
    <row r="434" spans="1:29" ht="12.75" customHeight="1" x14ac:dyDescent="0.25">
      <c r="A434" s="143"/>
      <c r="B434" s="144"/>
      <c r="C434" s="145"/>
      <c r="D434" s="144"/>
      <c r="E434" s="145"/>
      <c r="F434" s="144"/>
      <c r="G434" s="145"/>
      <c r="H434" s="146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  <c r="AA434" s="101"/>
      <c r="AB434" s="101"/>
      <c r="AC434" s="101"/>
    </row>
    <row r="435" spans="1:29" ht="12.75" customHeight="1" x14ac:dyDescent="0.25">
      <c r="A435" s="143"/>
      <c r="B435" s="144"/>
      <c r="C435" s="145"/>
      <c r="D435" s="144"/>
      <c r="E435" s="145"/>
      <c r="F435" s="144"/>
      <c r="G435" s="145"/>
      <c r="H435" s="146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  <c r="AA435" s="101"/>
      <c r="AB435" s="101"/>
      <c r="AC435" s="101"/>
    </row>
    <row r="436" spans="1:29" ht="12.75" customHeight="1" x14ac:dyDescent="0.25">
      <c r="A436" s="143"/>
      <c r="B436" s="144"/>
      <c r="C436" s="145"/>
      <c r="D436" s="144"/>
      <c r="E436" s="145"/>
      <c r="F436" s="144"/>
      <c r="G436" s="145"/>
      <c r="H436" s="146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  <c r="AA436" s="101"/>
      <c r="AB436" s="101"/>
      <c r="AC436" s="101"/>
    </row>
    <row r="437" spans="1:29" ht="12.75" customHeight="1" x14ac:dyDescent="0.25">
      <c r="A437" s="143"/>
      <c r="B437" s="144"/>
      <c r="C437" s="145"/>
      <c r="D437" s="144"/>
      <c r="E437" s="145"/>
      <c r="F437" s="144"/>
      <c r="G437" s="145"/>
      <c r="H437" s="146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  <c r="AA437" s="101"/>
      <c r="AB437" s="101"/>
      <c r="AC437" s="101"/>
    </row>
    <row r="438" spans="1:29" ht="12.75" customHeight="1" x14ac:dyDescent="0.25">
      <c r="A438" s="143"/>
      <c r="B438" s="144"/>
      <c r="C438" s="145"/>
      <c r="D438" s="144"/>
      <c r="E438" s="145"/>
      <c r="F438" s="144"/>
      <c r="G438" s="145"/>
      <c r="H438" s="146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  <c r="Z438" s="101"/>
      <c r="AA438" s="101"/>
      <c r="AB438" s="101"/>
      <c r="AC438" s="101"/>
    </row>
    <row r="439" spans="1:29" ht="12.75" customHeight="1" x14ac:dyDescent="0.25">
      <c r="A439" s="143"/>
      <c r="B439" s="144"/>
      <c r="C439" s="145"/>
      <c r="D439" s="144"/>
      <c r="E439" s="145"/>
      <c r="F439" s="144"/>
      <c r="G439" s="145"/>
      <c r="H439" s="146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  <c r="Z439" s="101"/>
      <c r="AA439" s="101"/>
      <c r="AB439" s="101"/>
      <c r="AC439" s="101"/>
    </row>
    <row r="440" spans="1:29" ht="12.75" customHeight="1" x14ac:dyDescent="0.25">
      <c r="A440" s="143"/>
      <c r="B440" s="144"/>
      <c r="C440" s="145"/>
      <c r="D440" s="144"/>
      <c r="E440" s="145"/>
      <c r="F440" s="144"/>
      <c r="G440" s="145"/>
      <c r="H440" s="146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  <c r="AA440" s="101"/>
      <c r="AB440" s="101"/>
      <c r="AC440" s="101"/>
    </row>
    <row r="441" spans="1:29" ht="12.75" customHeight="1" x14ac:dyDescent="0.25">
      <c r="A441" s="143"/>
      <c r="B441" s="144"/>
      <c r="C441" s="145"/>
      <c r="D441" s="144"/>
      <c r="E441" s="145"/>
      <c r="F441" s="144"/>
      <c r="G441" s="145"/>
      <c r="H441" s="146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  <c r="AA441" s="101"/>
      <c r="AB441" s="101"/>
      <c r="AC441" s="101"/>
    </row>
    <row r="442" spans="1:29" ht="12.75" customHeight="1" x14ac:dyDescent="0.25">
      <c r="A442" s="143"/>
      <c r="B442" s="144"/>
      <c r="C442" s="145"/>
      <c r="D442" s="144"/>
      <c r="E442" s="145"/>
      <c r="F442" s="144"/>
      <c r="G442" s="145"/>
      <c r="H442" s="146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  <c r="AA442" s="101"/>
      <c r="AB442" s="101"/>
      <c r="AC442" s="101"/>
    </row>
    <row r="443" spans="1:29" ht="12.75" customHeight="1" x14ac:dyDescent="0.25">
      <c r="A443" s="143"/>
      <c r="B443" s="144"/>
      <c r="C443" s="145"/>
      <c r="D443" s="144"/>
      <c r="E443" s="145"/>
      <c r="F443" s="144"/>
      <c r="G443" s="145"/>
      <c r="H443" s="146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  <c r="AA443" s="101"/>
      <c r="AB443" s="101"/>
      <c r="AC443" s="101"/>
    </row>
    <row r="444" spans="1:29" ht="12.75" customHeight="1" x14ac:dyDescent="0.25">
      <c r="A444" s="143"/>
      <c r="B444" s="144"/>
      <c r="C444" s="145"/>
      <c r="D444" s="144"/>
      <c r="E444" s="145"/>
      <c r="F444" s="144"/>
      <c r="G444" s="145"/>
      <c r="H444" s="146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  <c r="AA444" s="101"/>
      <c r="AB444" s="101"/>
      <c r="AC444" s="101"/>
    </row>
    <row r="445" spans="1:29" ht="12.75" customHeight="1" x14ac:dyDescent="0.25">
      <c r="A445" s="143"/>
      <c r="B445" s="144"/>
      <c r="C445" s="145"/>
      <c r="D445" s="144"/>
      <c r="E445" s="145"/>
      <c r="F445" s="144"/>
      <c r="G445" s="145"/>
      <c r="H445" s="146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  <c r="Z445" s="101"/>
      <c r="AA445" s="101"/>
      <c r="AB445" s="101"/>
      <c r="AC445" s="101"/>
    </row>
    <row r="446" spans="1:29" ht="12.75" customHeight="1" x14ac:dyDescent="0.25">
      <c r="A446" s="143"/>
      <c r="B446" s="144"/>
      <c r="C446" s="145"/>
      <c r="D446" s="144"/>
      <c r="E446" s="145"/>
      <c r="F446" s="144"/>
      <c r="G446" s="145"/>
      <c r="H446" s="146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  <c r="AA446" s="101"/>
      <c r="AB446" s="101"/>
      <c r="AC446" s="101"/>
    </row>
    <row r="447" spans="1:29" ht="12.75" customHeight="1" x14ac:dyDescent="0.25">
      <c r="A447" s="143"/>
      <c r="B447" s="144"/>
      <c r="C447" s="145"/>
      <c r="D447" s="144"/>
      <c r="E447" s="145"/>
      <c r="F447" s="144"/>
      <c r="G447" s="145"/>
      <c r="H447" s="146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  <c r="AA447" s="101"/>
      <c r="AB447" s="101"/>
      <c r="AC447" s="101"/>
    </row>
    <row r="448" spans="1:29" ht="12.75" customHeight="1" x14ac:dyDescent="0.25">
      <c r="A448" s="143"/>
      <c r="B448" s="144"/>
      <c r="C448" s="145"/>
      <c r="D448" s="144"/>
      <c r="E448" s="145"/>
      <c r="F448" s="144"/>
      <c r="G448" s="145"/>
      <c r="H448" s="146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  <c r="Z448" s="101"/>
      <c r="AA448" s="101"/>
      <c r="AB448" s="101"/>
      <c r="AC448" s="101"/>
    </row>
    <row r="449" spans="1:29" ht="12.75" customHeight="1" x14ac:dyDescent="0.25">
      <c r="A449" s="143"/>
      <c r="B449" s="144"/>
      <c r="C449" s="145"/>
      <c r="D449" s="144"/>
      <c r="E449" s="145"/>
      <c r="F449" s="144"/>
      <c r="G449" s="145"/>
      <c r="H449" s="146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  <c r="AA449" s="101"/>
      <c r="AB449" s="101"/>
      <c r="AC449" s="101"/>
    </row>
    <row r="450" spans="1:29" ht="12.75" customHeight="1" x14ac:dyDescent="0.25">
      <c r="A450" s="143"/>
      <c r="B450" s="144"/>
      <c r="C450" s="145"/>
      <c r="D450" s="144"/>
      <c r="E450" s="145"/>
      <c r="F450" s="144"/>
      <c r="G450" s="145"/>
      <c r="H450" s="146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  <c r="AA450" s="101"/>
      <c r="AB450" s="101"/>
      <c r="AC450" s="101"/>
    </row>
    <row r="451" spans="1:29" ht="12.75" customHeight="1" x14ac:dyDescent="0.25">
      <c r="A451" s="143"/>
      <c r="B451" s="144"/>
      <c r="C451" s="145"/>
      <c r="D451" s="144"/>
      <c r="E451" s="145"/>
      <c r="F451" s="144"/>
      <c r="G451" s="145"/>
      <c r="H451" s="146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  <c r="AA451" s="101"/>
      <c r="AB451" s="101"/>
      <c r="AC451" s="101"/>
    </row>
    <row r="452" spans="1:29" ht="12.75" customHeight="1" x14ac:dyDescent="0.25">
      <c r="A452" s="143"/>
      <c r="B452" s="144"/>
      <c r="C452" s="145"/>
      <c r="D452" s="144"/>
      <c r="E452" s="145"/>
      <c r="F452" s="144"/>
      <c r="G452" s="145"/>
      <c r="H452" s="146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  <c r="AA452" s="101"/>
      <c r="AB452" s="101"/>
      <c r="AC452" s="101"/>
    </row>
    <row r="453" spans="1:29" ht="12.75" customHeight="1" x14ac:dyDescent="0.25">
      <c r="A453" s="143"/>
      <c r="B453" s="144"/>
      <c r="C453" s="145"/>
      <c r="D453" s="144"/>
      <c r="E453" s="145"/>
      <c r="F453" s="144"/>
      <c r="G453" s="145"/>
      <c r="H453" s="146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  <c r="AA453" s="101"/>
      <c r="AB453" s="101"/>
      <c r="AC453" s="101"/>
    </row>
    <row r="454" spans="1:29" ht="12.75" customHeight="1" x14ac:dyDescent="0.25">
      <c r="A454" s="143"/>
      <c r="B454" s="144"/>
      <c r="C454" s="145"/>
      <c r="D454" s="144"/>
      <c r="E454" s="145"/>
      <c r="F454" s="144"/>
      <c r="G454" s="145"/>
      <c r="H454" s="146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  <c r="AA454" s="101"/>
      <c r="AB454" s="101"/>
      <c r="AC454" s="101"/>
    </row>
    <row r="455" spans="1:29" ht="12.75" customHeight="1" x14ac:dyDescent="0.25">
      <c r="A455" s="143"/>
      <c r="B455" s="144"/>
      <c r="C455" s="145"/>
      <c r="D455" s="144"/>
      <c r="E455" s="145"/>
      <c r="F455" s="144"/>
      <c r="G455" s="145"/>
      <c r="H455" s="146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  <c r="AA455" s="101"/>
      <c r="AB455" s="101"/>
      <c r="AC455" s="101"/>
    </row>
    <row r="456" spans="1:29" ht="12.75" customHeight="1" x14ac:dyDescent="0.25">
      <c r="A456" s="143"/>
      <c r="B456" s="144"/>
      <c r="C456" s="145"/>
      <c r="D456" s="144"/>
      <c r="E456" s="145"/>
      <c r="F456" s="144"/>
      <c r="G456" s="145"/>
      <c r="H456" s="146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  <c r="AA456" s="101"/>
      <c r="AB456" s="101"/>
      <c r="AC456" s="101"/>
    </row>
    <row r="457" spans="1:29" ht="12.75" customHeight="1" x14ac:dyDescent="0.25">
      <c r="A457" s="143"/>
      <c r="B457" s="144"/>
      <c r="C457" s="145"/>
      <c r="D457" s="144"/>
      <c r="E457" s="145"/>
      <c r="F457" s="144"/>
      <c r="G457" s="145"/>
      <c r="H457" s="146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  <c r="AA457" s="101"/>
      <c r="AB457" s="101"/>
      <c r="AC457" s="101"/>
    </row>
    <row r="458" spans="1:29" ht="12.75" customHeight="1" x14ac:dyDescent="0.25">
      <c r="A458" s="143"/>
      <c r="B458" s="144"/>
      <c r="C458" s="145"/>
      <c r="D458" s="144"/>
      <c r="E458" s="145"/>
      <c r="F458" s="144"/>
      <c r="G458" s="145"/>
      <c r="H458" s="146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  <c r="AA458" s="101"/>
      <c r="AB458" s="101"/>
      <c r="AC458" s="101"/>
    </row>
    <row r="459" spans="1:29" ht="12.75" customHeight="1" x14ac:dyDescent="0.25">
      <c r="A459" s="143"/>
      <c r="B459" s="144"/>
      <c r="C459" s="145"/>
      <c r="D459" s="144"/>
      <c r="E459" s="145"/>
      <c r="F459" s="144"/>
      <c r="G459" s="145"/>
      <c r="H459" s="146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  <c r="AA459" s="101"/>
      <c r="AB459" s="101"/>
      <c r="AC459" s="101"/>
    </row>
    <row r="460" spans="1:29" ht="12.75" customHeight="1" x14ac:dyDescent="0.25">
      <c r="A460" s="143"/>
      <c r="B460" s="144"/>
      <c r="C460" s="145"/>
      <c r="D460" s="144"/>
      <c r="E460" s="145"/>
      <c r="F460" s="144"/>
      <c r="G460" s="145"/>
      <c r="H460" s="146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  <c r="AA460" s="101"/>
      <c r="AB460" s="101"/>
      <c r="AC460" s="101"/>
    </row>
    <row r="461" spans="1:29" ht="12.75" customHeight="1" x14ac:dyDescent="0.25">
      <c r="A461" s="143"/>
      <c r="B461" s="144"/>
      <c r="C461" s="145"/>
      <c r="D461" s="144"/>
      <c r="E461" s="145"/>
      <c r="F461" s="144"/>
      <c r="G461" s="145"/>
      <c r="H461" s="146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  <c r="AA461" s="101"/>
      <c r="AB461" s="101"/>
      <c r="AC461" s="101"/>
    </row>
    <row r="462" spans="1:29" ht="12.75" customHeight="1" x14ac:dyDescent="0.25">
      <c r="A462" s="143"/>
      <c r="B462" s="144"/>
      <c r="C462" s="145"/>
      <c r="D462" s="144"/>
      <c r="E462" s="145"/>
      <c r="F462" s="144"/>
      <c r="G462" s="145"/>
      <c r="H462" s="146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  <c r="AA462" s="101"/>
      <c r="AB462" s="101"/>
      <c r="AC462" s="101"/>
    </row>
    <row r="463" spans="1:29" ht="12.75" customHeight="1" x14ac:dyDescent="0.25">
      <c r="A463" s="143"/>
      <c r="B463" s="144"/>
      <c r="C463" s="145"/>
      <c r="D463" s="144"/>
      <c r="E463" s="145"/>
      <c r="F463" s="144"/>
      <c r="G463" s="145"/>
      <c r="H463" s="146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  <c r="AA463" s="101"/>
      <c r="AB463" s="101"/>
      <c r="AC463" s="101"/>
    </row>
    <row r="464" spans="1:29" ht="12.75" customHeight="1" x14ac:dyDescent="0.25">
      <c r="A464" s="143"/>
      <c r="B464" s="144"/>
      <c r="C464" s="145"/>
      <c r="D464" s="144"/>
      <c r="E464" s="145"/>
      <c r="F464" s="144"/>
      <c r="G464" s="145"/>
      <c r="H464" s="146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  <c r="AA464" s="101"/>
      <c r="AB464" s="101"/>
      <c r="AC464" s="101"/>
    </row>
    <row r="465" spans="1:29" ht="12.75" customHeight="1" x14ac:dyDescent="0.25">
      <c r="A465" s="143"/>
      <c r="B465" s="144"/>
      <c r="C465" s="145"/>
      <c r="D465" s="144"/>
      <c r="E465" s="145"/>
      <c r="F465" s="144"/>
      <c r="G465" s="145"/>
      <c r="H465" s="146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  <c r="AA465" s="101"/>
      <c r="AB465" s="101"/>
      <c r="AC465" s="101"/>
    </row>
    <row r="466" spans="1:29" ht="12.75" customHeight="1" x14ac:dyDescent="0.25">
      <c r="A466" s="143"/>
      <c r="B466" s="144"/>
      <c r="C466" s="145"/>
      <c r="D466" s="144"/>
      <c r="E466" s="145"/>
      <c r="F466" s="144"/>
      <c r="G466" s="145"/>
      <c r="H466" s="146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  <c r="AA466" s="101"/>
      <c r="AB466" s="101"/>
      <c r="AC466" s="101"/>
    </row>
    <row r="467" spans="1:29" ht="12.75" customHeight="1" x14ac:dyDescent="0.25">
      <c r="A467" s="143"/>
      <c r="B467" s="144"/>
      <c r="C467" s="145"/>
      <c r="D467" s="144"/>
      <c r="E467" s="145"/>
      <c r="F467" s="144"/>
      <c r="G467" s="145"/>
      <c r="H467" s="146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  <c r="AA467" s="101"/>
      <c r="AB467" s="101"/>
      <c r="AC467" s="101"/>
    </row>
    <row r="468" spans="1:29" ht="12.75" customHeight="1" x14ac:dyDescent="0.25">
      <c r="A468" s="143"/>
      <c r="B468" s="144"/>
      <c r="C468" s="145"/>
      <c r="D468" s="144"/>
      <c r="E468" s="145"/>
      <c r="F468" s="144"/>
      <c r="G468" s="145"/>
      <c r="H468" s="146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  <c r="AA468" s="101"/>
      <c r="AB468" s="101"/>
      <c r="AC468" s="101"/>
    </row>
    <row r="469" spans="1:29" ht="12.75" customHeight="1" x14ac:dyDescent="0.25">
      <c r="A469" s="143"/>
      <c r="B469" s="144"/>
      <c r="C469" s="145"/>
      <c r="D469" s="144"/>
      <c r="E469" s="145"/>
      <c r="F469" s="144"/>
      <c r="G469" s="145"/>
      <c r="H469" s="146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  <c r="AA469" s="101"/>
      <c r="AB469" s="101"/>
      <c r="AC469" s="101"/>
    </row>
    <row r="470" spans="1:29" ht="12.75" customHeight="1" x14ac:dyDescent="0.25">
      <c r="A470" s="143"/>
      <c r="B470" s="144"/>
      <c r="C470" s="145"/>
      <c r="D470" s="144"/>
      <c r="E470" s="145"/>
      <c r="F470" s="144"/>
      <c r="G470" s="145"/>
      <c r="H470" s="146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  <c r="AA470" s="101"/>
      <c r="AB470" s="101"/>
      <c r="AC470" s="101"/>
    </row>
    <row r="471" spans="1:29" ht="12.75" customHeight="1" x14ac:dyDescent="0.25">
      <c r="A471" s="143"/>
      <c r="B471" s="144"/>
      <c r="C471" s="145"/>
      <c r="D471" s="144"/>
      <c r="E471" s="145"/>
      <c r="F471" s="144"/>
      <c r="G471" s="145"/>
      <c r="H471" s="146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  <c r="AA471" s="101"/>
      <c r="AB471" s="101"/>
      <c r="AC471" s="101"/>
    </row>
    <row r="472" spans="1:29" ht="12.75" customHeight="1" x14ac:dyDescent="0.25">
      <c r="A472" s="143"/>
      <c r="B472" s="144"/>
      <c r="C472" s="145"/>
      <c r="D472" s="144"/>
      <c r="E472" s="145"/>
      <c r="F472" s="144"/>
      <c r="G472" s="145"/>
      <c r="H472" s="146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  <c r="AA472" s="101"/>
      <c r="AB472" s="101"/>
      <c r="AC472" s="101"/>
    </row>
    <row r="473" spans="1:29" ht="12.75" customHeight="1" x14ac:dyDescent="0.25">
      <c r="A473" s="143"/>
      <c r="B473" s="144"/>
      <c r="C473" s="145"/>
      <c r="D473" s="144"/>
      <c r="E473" s="145"/>
      <c r="F473" s="144"/>
      <c r="G473" s="145"/>
      <c r="H473" s="146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  <c r="AA473" s="101"/>
      <c r="AB473" s="101"/>
      <c r="AC473" s="101"/>
    </row>
    <row r="474" spans="1:29" ht="12.75" customHeight="1" x14ac:dyDescent="0.25">
      <c r="A474" s="143"/>
      <c r="B474" s="144"/>
      <c r="C474" s="145"/>
      <c r="D474" s="144"/>
      <c r="E474" s="145"/>
      <c r="F474" s="144"/>
      <c r="G474" s="145"/>
      <c r="H474" s="146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  <c r="AA474" s="101"/>
      <c r="AB474" s="101"/>
      <c r="AC474" s="101"/>
    </row>
    <row r="475" spans="1:29" ht="12.75" customHeight="1" x14ac:dyDescent="0.25">
      <c r="A475" s="143"/>
      <c r="B475" s="144"/>
      <c r="C475" s="145"/>
      <c r="D475" s="144"/>
      <c r="E475" s="145"/>
      <c r="F475" s="144"/>
      <c r="G475" s="145"/>
      <c r="H475" s="146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  <c r="AA475" s="101"/>
      <c r="AB475" s="101"/>
      <c r="AC475" s="101"/>
    </row>
    <row r="476" spans="1:29" ht="12.75" customHeight="1" x14ac:dyDescent="0.25">
      <c r="A476" s="143"/>
      <c r="B476" s="144"/>
      <c r="C476" s="145"/>
      <c r="D476" s="144"/>
      <c r="E476" s="145"/>
      <c r="F476" s="144"/>
      <c r="G476" s="145"/>
      <c r="H476" s="146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  <c r="AA476" s="101"/>
      <c r="AB476" s="101"/>
      <c r="AC476" s="101"/>
    </row>
    <row r="477" spans="1:29" ht="12.75" customHeight="1" x14ac:dyDescent="0.25">
      <c r="A477" s="143"/>
      <c r="B477" s="144"/>
      <c r="C477" s="145"/>
      <c r="D477" s="144"/>
      <c r="E477" s="145"/>
      <c r="F477" s="144"/>
      <c r="G477" s="145"/>
      <c r="H477" s="146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  <c r="AA477" s="101"/>
      <c r="AB477" s="101"/>
      <c r="AC477" s="101"/>
    </row>
    <row r="478" spans="1:29" ht="12.75" customHeight="1" x14ac:dyDescent="0.25">
      <c r="A478" s="143"/>
      <c r="B478" s="144"/>
      <c r="C478" s="145"/>
      <c r="D478" s="144"/>
      <c r="E478" s="145"/>
      <c r="F478" s="144"/>
      <c r="G478" s="145"/>
      <c r="H478" s="146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  <c r="AA478" s="101"/>
      <c r="AB478" s="101"/>
      <c r="AC478" s="101"/>
    </row>
    <row r="479" spans="1:29" ht="12.75" customHeight="1" x14ac:dyDescent="0.25">
      <c r="A479" s="143"/>
      <c r="B479" s="144"/>
      <c r="C479" s="145"/>
      <c r="D479" s="144"/>
      <c r="E479" s="145"/>
      <c r="F479" s="144"/>
      <c r="G479" s="145"/>
      <c r="H479" s="146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  <c r="AA479" s="101"/>
      <c r="AB479" s="101"/>
      <c r="AC479" s="101"/>
    </row>
    <row r="480" spans="1:29" ht="12.75" customHeight="1" x14ac:dyDescent="0.25">
      <c r="A480" s="143"/>
      <c r="B480" s="144"/>
      <c r="C480" s="145"/>
      <c r="D480" s="144"/>
      <c r="E480" s="145"/>
      <c r="F480" s="144"/>
      <c r="G480" s="145"/>
      <c r="H480" s="146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  <c r="AA480" s="101"/>
      <c r="AB480" s="101"/>
      <c r="AC480" s="101"/>
    </row>
    <row r="481" spans="1:29" ht="12.75" customHeight="1" x14ac:dyDescent="0.25">
      <c r="A481" s="143"/>
      <c r="B481" s="144"/>
      <c r="C481" s="145"/>
      <c r="D481" s="144"/>
      <c r="E481" s="145"/>
      <c r="F481" s="144"/>
      <c r="G481" s="145"/>
      <c r="H481" s="146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  <c r="AA481" s="101"/>
      <c r="AB481" s="101"/>
      <c r="AC481" s="101"/>
    </row>
    <row r="482" spans="1:29" ht="12.75" customHeight="1" x14ac:dyDescent="0.25">
      <c r="A482" s="143"/>
      <c r="B482" s="144"/>
      <c r="C482" s="145"/>
      <c r="D482" s="144"/>
      <c r="E482" s="145"/>
      <c r="F482" s="144"/>
      <c r="G482" s="145"/>
      <c r="H482" s="146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  <c r="AA482" s="101"/>
      <c r="AB482" s="101"/>
      <c r="AC482" s="101"/>
    </row>
    <row r="483" spans="1:29" ht="12.75" customHeight="1" x14ac:dyDescent="0.25">
      <c r="A483" s="143"/>
      <c r="B483" s="144"/>
      <c r="C483" s="145"/>
      <c r="D483" s="144"/>
      <c r="E483" s="145"/>
      <c r="F483" s="144"/>
      <c r="G483" s="145"/>
      <c r="H483" s="146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  <c r="AA483" s="101"/>
      <c r="AB483" s="101"/>
      <c r="AC483" s="101"/>
    </row>
    <row r="484" spans="1:29" ht="12.75" customHeight="1" x14ac:dyDescent="0.25">
      <c r="A484" s="143"/>
      <c r="B484" s="144"/>
      <c r="C484" s="145"/>
      <c r="D484" s="144"/>
      <c r="E484" s="145"/>
      <c r="F484" s="144"/>
      <c r="G484" s="145"/>
      <c r="H484" s="146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  <c r="AA484" s="101"/>
      <c r="AB484" s="101"/>
      <c r="AC484" s="101"/>
    </row>
    <row r="485" spans="1:29" ht="12.75" customHeight="1" x14ac:dyDescent="0.25">
      <c r="A485" s="143"/>
      <c r="B485" s="144"/>
      <c r="C485" s="145"/>
      <c r="D485" s="144"/>
      <c r="E485" s="145"/>
      <c r="F485" s="144"/>
      <c r="G485" s="145"/>
      <c r="H485" s="146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  <c r="AA485" s="101"/>
      <c r="AB485" s="101"/>
      <c r="AC485" s="101"/>
    </row>
    <row r="486" spans="1:29" ht="12.75" customHeight="1" x14ac:dyDescent="0.25">
      <c r="A486" s="143"/>
      <c r="B486" s="144"/>
      <c r="C486" s="145"/>
      <c r="D486" s="144"/>
      <c r="E486" s="145"/>
      <c r="F486" s="144"/>
      <c r="G486" s="145"/>
      <c r="H486" s="146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  <c r="AA486" s="101"/>
      <c r="AB486" s="101"/>
      <c r="AC486" s="101"/>
    </row>
    <row r="487" spans="1:29" ht="12.75" customHeight="1" x14ac:dyDescent="0.25">
      <c r="A487" s="143"/>
      <c r="B487" s="144"/>
      <c r="C487" s="145"/>
      <c r="D487" s="144"/>
      <c r="E487" s="145"/>
      <c r="F487" s="144"/>
      <c r="G487" s="145"/>
      <c r="H487" s="146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  <c r="AA487" s="101"/>
      <c r="AB487" s="101"/>
      <c r="AC487" s="101"/>
    </row>
    <row r="488" spans="1:29" ht="12.75" customHeight="1" x14ac:dyDescent="0.25">
      <c r="A488" s="143"/>
      <c r="B488" s="144"/>
      <c r="C488" s="145"/>
      <c r="D488" s="144"/>
      <c r="E488" s="145"/>
      <c r="F488" s="144"/>
      <c r="G488" s="145"/>
      <c r="H488" s="146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  <c r="AA488" s="101"/>
      <c r="AB488" s="101"/>
      <c r="AC488" s="101"/>
    </row>
    <row r="489" spans="1:29" ht="12.75" customHeight="1" x14ac:dyDescent="0.25">
      <c r="A489" s="143"/>
      <c r="B489" s="144"/>
      <c r="C489" s="145"/>
      <c r="D489" s="144"/>
      <c r="E489" s="145"/>
      <c r="F489" s="144"/>
      <c r="G489" s="145"/>
      <c r="H489" s="146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  <c r="AA489" s="101"/>
      <c r="AB489" s="101"/>
      <c r="AC489" s="101"/>
    </row>
    <row r="490" spans="1:29" ht="12.75" customHeight="1" x14ac:dyDescent="0.25">
      <c r="A490" s="143"/>
      <c r="B490" s="144"/>
      <c r="C490" s="145"/>
      <c r="D490" s="144"/>
      <c r="E490" s="145"/>
      <c r="F490" s="144"/>
      <c r="G490" s="145"/>
      <c r="H490" s="146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  <c r="AA490" s="101"/>
      <c r="AB490" s="101"/>
      <c r="AC490" s="101"/>
    </row>
    <row r="491" spans="1:29" ht="12.75" customHeight="1" x14ac:dyDescent="0.25">
      <c r="A491" s="143"/>
      <c r="B491" s="144"/>
      <c r="C491" s="145"/>
      <c r="D491" s="144"/>
      <c r="E491" s="145"/>
      <c r="F491" s="144"/>
      <c r="G491" s="145"/>
      <c r="H491" s="146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  <c r="AA491" s="101"/>
      <c r="AB491" s="101"/>
      <c r="AC491" s="101"/>
    </row>
    <row r="492" spans="1:29" ht="12.75" customHeight="1" x14ac:dyDescent="0.25">
      <c r="A492" s="143"/>
      <c r="B492" s="144"/>
      <c r="C492" s="145"/>
      <c r="D492" s="144"/>
      <c r="E492" s="145"/>
      <c r="F492" s="144"/>
      <c r="G492" s="145"/>
      <c r="H492" s="146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  <c r="AA492" s="101"/>
      <c r="AB492" s="101"/>
      <c r="AC492" s="101"/>
    </row>
    <row r="493" spans="1:29" ht="12.75" customHeight="1" x14ac:dyDescent="0.25">
      <c r="A493" s="143"/>
      <c r="B493" s="144"/>
      <c r="C493" s="145"/>
      <c r="D493" s="144"/>
      <c r="E493" s="145"/>
      <c r="F493" s="144"/>
      <c r="G493" s="145"/>
      <c r="H493" s="146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  <c r="AA493" s="101"/>
      <c r="AB493" s="101"/>
      <c r="AC493" s="101"/>
    </row>
    <row r="494" spans="1:29" ht="12.75" customHeight="1" x14ac:dyDescent="0.25">
      <c r="A494" s="143"/>
      <c r="B494" s="144"/>
      <c r="C494" s="145"/>
      <c r="D494" s="144"/>
      <c r="E494" s="145"/>
      <c r="F494" s="144"/>
      <c r="G494" s="145"/>
      <c r="H494" s="146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  <c r="AA494" s="101"/>
      <c r="AB494" s="101"/>
      <c r="AC494" s="101"/>
    </row>
    <row r="495" spans="1:29" ht="12.75" customHeight="1" x14ac:dyDescent="0.25">
      <c r="A495" s="143"/>
      <c r="B495" s="144"/>
      <c r="C495" s="145"/>
      <c r="D495" s="144"/>
      <c r="E495" s="145"/>
      <c r="F495" s="144"/>
      <c r="G495" s="145"/>
      <c r="H495" s="146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  <c r="AA495" s="101"/>
      <c r="AB495" s="101"/>
      <c r="AC495" s="101"/>
    </row>
    <row r="496" spans="1:29" ht="12.75" customHeight="1" x14ac:dyDescent="0.25">
      <c r="A496" s="143"/>
      <c r="B496" s="144"/>
      <c r="C496" s="145"/>
      <c r="D496" s="144"/>
      <c r="E496" s="145"/>
      <c r="F496" s="144"/>
      <c r="G496" s="145"/>
      <c r="H496" s="146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  <c r="AA496" s="101"/>
      <c r="AB496" s="101"/>
      <c r="AC496" s="101"/>
    </row>
    <row r="497" spans="1:29" ht="12.75" customHeight="1" x14ac:dyDescent="0.25">
      <c r="A497" s="143"/>
      <c r="B497" s="144"/>
      <c r="C497" s="145"/>
      <c r="D497" s="144"/>
      <c r="E497" s="145"/>
      <c r="F497" s="144"/>
      <c r="G497" s="145"/>
      <c r="H497" s="146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  <c r="AA497" s="101"/>
      <c r="AB497" s="101"/>
      <c r="AC497" s="101"/>
    </row>
    <row r="498" spans="1:29" ht="12.75" customHeight="1" x14ac:dyDescent="0.25">
      <c r="A498" s="143"/>
      <c r="B498" s="144"/>
      <c r="C498" s="145"/>
      <c r="D498" s="144"/>
      <c r="E498" s="145"/>
      <c r="F498" s="144"/>
      <c r="G498" s="145"/>
      <c r="H498" s="146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  <c r="AA498" s="101"/>
      <c r="AB498" s="101"/>
      <c r="AC498" s="101"/>
    </row>
    <row r="499" spans="1:29" ht="12.75" customHeight="1" x14ac:dyDescent="0.25">
      <c r="A499" s="143"/>
      <c r="B499" s="144"/>
      <c r="C499" s="145"/>
      <c r="D499" s="144"/>
      <c r="E499" s="145"/>
      <c r="F499" s="144"/>
      <c r="G499" s="145"/>
      <c r="H499" s="146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  <c r="AA499" s="101"/>
      <c r="AB499" s="101"/>
      <c r="AC499" s="101"/>
    </row>
    <row r="500" spans="1:29" ht="12.75" customHeight="1" x14ac:dyDescent="0.25">
      <c r="A500" s="143"/>
      <c r="B500" s="144"/>
      <c r="C500" s="145"/>
      <c r="D500" s="144"/>
      <c r="E500" s="145"/>
      <c r="F500" s="144"/>
      <c r="G500" s="145"/>
      <c r="H500" s="146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  <c r="AA500" s="101"/>
      <c r="AB500" s="101"/>
      <c r="AC500" s="101"/>
    </row>
    <row r="501" spans="1:29" ht="12.75" customHeight="1" x14ac:dyDescent="0.25">
      <c r="A501" s="143"/>
      <c r="B501" s="144"/>
      <c r="C501" s="145"/>
      <c r="D501" s="144"/>
      <c r="E501" s="145"/>
      <c r="F501" s="144"/>
      <c r="G501" s="145"/>
      <c r="H501" s="146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  <c r="AA501" s="101"/>
      <c r="AB501" s="101"/>
      <c r="AC501" s="101"/>
    </row>
    <row r="502" spans="1:29" ht="12.75" customHeight="1" x14ac:dyDescent="0.25">
      <c r="A502" s="143"/>
      <c r="B502" s="144"/>
      <c r="C502" s="145"/>
      <c r="D502" s="144"/>
      <c r="E502" s="145"/>
      <c r="F502" s="144"/>
      <c r="G502" s="145"/>
      <c r="H502" s="146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  <c r="AA502" s="101"/>
      <c r="AB502" s="101"/>
      <c r="AC502" s="101"/>
    </row>
    <row r="503" spans="1:29" ht="12.75" customHeight="1" x14ac:dyDescent="0.25">
      <c r="A503" s="143"/>
      <c r="B503" s="144"/>
      <c r="C503" s="145"/>
      <c r="D503" s="144"/>
      <c r="E503" s="145"/>
      <c r="F503" s="144"/>
      <c r="G503" s="145"/>
      <c r="H503" s="146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  <c r="AA503" s="101"/>
      <c r="AB503" s="101"/>
      <c r="AC503" s="101"/>
    </row>
    <row r="504" spans="1:29" ht="12.75" customHeight="1" x14ac:dyDescent="0.25">
      <c r="A504" s="143"/>
      <c r="B504" s="144"/>
      <c r="C504" s="145"/>
      <c r="D504" s="144"/>
      <c r="E504" s="145"/>
      <c r="F504" s="144"/>
      <c r="G504" s="145"/>
      <c r="H504" s="146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  <c r="AA504" s="101"/>
      <c r="AB504" s="101"/>
      <c r="AC504" s="101"/>
    </row>
    <row r="505" spans="1:29" ht="12.75" customHeight="1" x14ac:dyDescent="0.25">
      <c r="A505" s="143"/>
      <c r="B505" s="144"/>
      <c r="C505" s="145"/>
      <c r="D505" s="144"/>
      <c r="E505" s="145"/>
      <c r="F505" s="144"/>
      <c r="G505" s="145"/>
      <c r="H505" s="146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  <c r="AA505" s="101"/>
      <c r="AB505" s="101"/>
      <c r="AC505" s="101"/>
    </row>
    <row r="506" spans="1:29" ht="12.75" customHeight="1" x14ac:dyDescent="0.25">
      <c r="A506" s="143"/>
      <c r="B506" s="144"/>
      <c r="C506" s="145"/>
      <c r="D506" s="144"/>
      <c r="E506" s="145"/>
      <c r="F506" s="144"/>
      <c r="G506" s="145"/>
      <c r="H506" s="146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  <c r="AA506" s="101"/>
      <c r="AB506" s="101"/>
      <c r="AC506" s="101"/>
    </row>
    <row r="507" spans="1:29" ht="12.75" customHeight="1" x14ac:dyDescent="0.25">
      <c r="A507" s="143"/>
      <c r="B507" s="144"/>
      <c r="C507" s="145"/>
      <c r="D507" s="144"/>
      <c r="E507" s="145"/>
      <c r="F507" s="144"/>
      <c r="G507" s="145"/>
      <c r="H507" s="146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  <c r="AA507" s="101"/>
      <c r="AB507" s="101"/>
      <c r="AC507" s="101"/>
    </row>
    <row r="508" spans="1:29" ht="12.75" customHeight="1" x14ac:dyDescent="0.25">
      <c r="A508" s="143"/>
      <c r="B508" s="144"/>
      <c r="C508" s="145"/>
      <c r="D508" s="144"/>
      <c r="E508" s="145"/>
      <c r="F508" s="144"/>
      <c r="G508" s="145"/>
      <c r="H508" s="146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  <c r="AA508" s="101"/>
      <c r="AB508" s="101"/>
      <c r="AC508" s="101"/>
    </row>
    <row r="509" spans="1:29" ht="12.75" customHeight="1" x14ac:dyDescent="0.25">
      <c r="A509" s="143"/>
      <c r="B509" s="144"/>
      <c r="C509" s="145"/>
      <c r="D509" s="144"/>
      <c r="E509" s="145"/>
      <c r="F509" s="144"/>
      <c r="G509" s="145"/>
      <c r="H509" s="146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  <c r="AA509" s="101"/>
      <c r="AB509" s="101"/>
      <c r="AC509" s="101"/>
    </row>
    <row r="510" spans="1:29" ht="12.75" customHeight="1" x14ac:dyDescent="0.25">
      <c r="A510" s="143"/>
      <c r="B510" s="144"/>
      <c r="C510" s="145"/>
      <c r="D510" s="144"/>
      <c r="E510" s="145"/>
      <c r="F510" s="144"/>
      <c r="G510" s="145"/>
      <c r="H510" s="146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  <c r="AA510" s="101"/>
      <c r="AB510" s="101"/>
      <c r="AC510" s="101"/>
    </row>
    <row r="511" spans="1:29" ht="12.75" customHeight="1" x14ac:dyDescent="0.25">
      <c r="A511" s="143"/>
      <c r="B511" s="144"/>
      <c r="C511" s="145"/>
      <c r="D511" s="144"/>
      <c r="E511" s="145"/>
      <c r="F511" s="144"/>
      <c r="G511" s="145"/>
      <c r="H511" s="146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  <c r="AA511" s="101"/>
      <c r="AB511" s="101"/>
      <c r="AC511" s="101"/>
    </row>
    <row r="512" spans="1:29" ht="12.75" customHeight="1" x14ac:dyDescent="0.25">
      <c r="A512" s="143"/>
      <c r="B512" s="144"/>
      <c r="C512" s="145"/>
      <c r="D512" s="144"/>
      <c r="E512" s="145"/>
      <c r="F512" s="144"/>
      <c r="G512" s="145"/>
      <c r="H512" s="146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  <c r="AA512" s="101"/>
      <c r="AB512" s="101"/>
      <c r="AC512" s="101"/>
    </row>
    <row r="513" spans="1:29" ht="12.75" customHeight="1" x14ac:dyDescent="0.25">
      <c r="A513" s="143"/>
      <c r="B513" s="144"/>
      <c r="C513" s="145"/>
      <c r="D513" s="144"/>
      <c r="E513" s="145"/>
      <c r="F513" s="144"/>
      <c r="G513" s="145"/>
      <c r="H513" s="146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  <c r="AA513" s="101"/>
      <c r="AB513" s="101"/>
      <c r="AC513" s="101"/>
    </row>
    <row r="514" spans="1:29" ht="12.75" customHeight="1" x14ac:dyDescent="0.25">
      <c r="A514" s="143"/>
      <c r="B514" s="144"/>
      <c r="C514" s="145"/>
      <c r="D514" s="144"/>
      <c r="E514" s="145"/>
      <c r="F514" s="144"/>
      <c r="G514" s="145"/>
      <c r="H514" s="146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  <c r="AA514" s="101"/>
      <c r="AB514" s="101"/>
      <c r="AC514" s="101"/>
    </row>
    <row r="515" spans="1:29" ht="12.75" customHeight="1" x14ac:dyDescent="0.25">
      <c r="A515" s="143"/>
      <c r="B515" s="144"/>
      <c r="C515" s="145"/>
      <c r="D515" s="144"/>
      <c r="E515" s="145"/>
      <c r="F515" s="144"/>
      <c r="G515" s="145"/>
      <c r="H515" s="146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  <c r="AA515" s="101"/>
      <c r="AB515" s="101"/>
      <c r="AC515" s="101"/>
    </row>
    <row r="516" spans="1:29" ht="12.75" customHeight="1" x14ac:dyDescent="0.25">
      <c r="A516" s="143"/>
      <c r="B516" s="144"/>
      <c r="C516" s="145"/>
      <c r="D516" s="144"/>
      <c r="E516" s="145"/>
      <c r="F516" s="144"/>
      <c r="G516" s="145"/>
      <c r="H516" s="146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  <c r="AA516" s="101"/>
      <c r="AB516" s="101"/>
      <c r="AC516" s="101"/>
    </row>
    <row r="517" spans="1:29" ht="12.75" customHeight="1" x14ac:dyDescent="0.25">
      <c r="A517" s="143"/>
      <c r="B517" s="144"/>
      <c r="C517" s="145"/>
      <c r="D517" s="144"/>
      <c r="E517" s="145"/>
      <c r="F517" s="144"/>
      <c r="G517" s="145"/>
      <c r="H517" s="146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  <c r="AA517" s="101"/>
      <c r="AB517" s="101"/>
      <c r="AC517" s="101"/>
    </row>
    <row r="518" spans="1:29" ht="12.75" customHeight="1" x14ac:dyDescent="0.25">
      <c r="A518" s="143"/>
      <c r="B518" s="144"/>
      <c r="C518" s="145"/>
      <c r="D518" s="144"/>
      <c r="E518" s="145"/>
      <c r="F518" s="144"/>
      <c r="G518" s="145"/>
      <c r="H518" s="146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  <c r="AA518" s="101"/>
      <c r="AB518" s="101"/>
      <c r="AC518" s="101"/>
    </row>
    <row r="519" spans="1:29" ht="12.75" customHeight="1" x14ac:dyDescent="0.25">
      <c r="A519" s="143"/>
      <c r="B519" s="144"/>
      <c r="C519" s="145"/>
      <c r="D519" s="144"/>
      <c r="E519" s="145"/>
      <c r="F519" s="144"/>
      <c r="G519" s="145"/>
      <c r="H519" s="146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  <c r="AA519" s="101"/>
      <c r="AB519" s="101"/>
      <c r="AC519" s="101"/>
    </row>
    <row r="520" spans="1:29" ht="12.75" customHeight="1" x14ac:dyDescent="0.25">
      <c r="A520" s="143"/>
      <c r="B520" s="144"/>
      <c r="C520" s="145"/>
      <c r="D520" s="144"/>
      <c r="E520" s="145"/>
      <c r="F520" s="144"/>
      <c r="G520" s="145"/>
      <c r="H520" s="146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  <c r="Z520" s="101"/>
      <c r="AA520" s="101"/>
      <c r="AB520" s="101"/>
      <c r="AC520" s="101"/>
    </row>
    <row r="521" spans="1:29" ht="12.75" customHeight="1" x14ac:dyDescent="0.25">
      <c r="A521" s="143"/>
      <c r="B521" s="144"/>
      <c r="C521" s="145"/>
      <c r="D521" s="144"/>
      <c r="E521" s="145"/>
      <c r="F521" s="144"/>
      <c r="G521" s="145"/>
      <c r="H521" s="146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  <c r="AA521" s="101"/>
      <c r="AB521" s="101"/>
      <c r="AC521" s="101"/>
    </row>
    <row r="522" spans="1:29" ht="12.75" customHeight="1" x14ac:dyDescent="0.25">
      <c r="A522" s="143"/>
      <c r="B522" s="144"/>
      <c r="C522" s="145"/>
      <c r="D522" s="144"/>
      <c r="E522" s="145"/>
      <c r="F522" s="144"/>
      <c r="G522" s="145"/>
      <c r="H522" s="146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  <c r="AA522" s="101"/>
      <c r="AB522" s="101"/>
      <c r="AC522" s="101"/>
    </row>
    <row r="523" spans="1:29" ht="12.75" customHeight="1" x14ac:dyDescent="0.25">
      <c r="A523" s="143"/>
      <c r="B523" s="144"/>
      <c r="C523" s="145"/>
      <c r="D523" s="144"/>
      <c r="E523" s="145"/>
      <c r="F523" s="144"/>
      <c r="G523" s="145"/>
      <c r="H523" s="146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  <c r="AA523" s="101"/>
      <c r="AB523" s="101"/>
      <c r="AC523" s="101"/>
    </row>
    <row r="524" spans="1:29" ht="12.75" customHeight="1" x14ac:dyDescent="0.25">
      <c r="A524" s="143"/>
      <c r="B524" s="144"/>
      <c r="C524" s="145"/>
      <c r="D524" s="144"/>
      <c r="E524" s="145"/>
      <c r="F524" s="144"/>
      <c r="G524" s="145"/>
      <c r="H524" s="146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  <c r="AA524" s="101"/>
      <c r="AB524" s="101"/>
      <c r="AC524" s="101"/>
    </row>
    <row r="525" spans="1:29" ht="12.75" customHeight="1" x14ac:dyDescent="0.25">
      <c r="A525" s="143"/>
      <c r="B525" s="144"/>
      <c r="C525" s="145"/>
      <c r="D525" s="144"/>
      <c r="E525" s="145"/>
      <c r="F525" s="144"/>
      <c r="G525" s="145"/>
      <c r="H525" s="146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  <c r="AA525" s="101"/>
      <c r="AB525" s="101"/>
      <c r="AC525" s="101"/>
    </row>
    <row r="526" spans="1:29" ht="12.75" customHeight="1" x14ac:dyDescent="0.25">
      <c r="A526" s="143"/>
      <c r="B526" s="144"/>
      <c r="C526" s="145"/>
      <c r="D526" s="144"/>
      <c r="E526" s="145"/>
      <c r="F526" s="144"/>
      <c r="G526" s="145"/>
      <c r="H526" s="146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  <c r="AA526" s="101"/>
      <c r="AB526" s="101"/>
      <c r="AC526" s="101"/>
    </row>
    <row r="527" spans="1:29" ht="12.75" customHeight="1" x14ac:dyDescent="0.25">
      <c r="A527" s="143"/>
      <c r="B527" s="144"/>
      <c r="C527" s="145"/>
      <c r="D527" s="144"/>
      <c r="E527" s="145"/>
      <c r="F527" s="144"/>
      <c r="G527" s="145"/>
      <c r="H527" s="146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  <c r="AA527" s="101"/>
      <c r="AB527" s="101"/>
      <c r="AC527" s="101"/>
    </row>
    <row r="528" spans="1:29" ht="12.75" customHeight="1" x14ac:dyDescent="0.25">
      <c r="A528" s="143"/>
      <c r="B528" s="144"/>
      <c r="C528" s="145"/>
      <c r="D528" s="144"/>
      <c r="E528" s="145"/>
      <c r="F528" s="144"/>
      <c r="G528" s="145"/>
      <c r="H528" s="146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  <c r="AA528" s="101"/>
      <c r="AB528" s="101"/>
      <c r="AC528" s="101"/>
    </row>
    <row r="529" spans="1:29" ht="12.75" customHeight="1" x14ac:dyDescent="0.25">
      <c r="A529" s="143"/>
      <c r="B529" s="144"/>
      <c r="C529" s="145"/>
      <c r="D529" s="144"/>
      <c r="E529" s="145"/>
      <c r="F529" s="144"/>
      <c r="G529" s="145"/>
      <c r="H529" s="146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  <c r="AA529" s="101"/>
      <c r="AB529" s="101"/>
      <c r="AC529" s="101"/>
    </row>
    <row r="530" spans="1:29" ht="12.75" customHeight="1" x14ac:dyDescent="0.25">
      <c r="A530" s="143"/>
      <c r="B530" s="144"/>
      <c r="C530" s="145"/>
      <c r="D530" s="144"/>
      <c r="E530" s="145"/>
      <c r="F530" s="144"/>
      <c r="G530" s="145"/>
      <c r="H530" s="146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  <c r="AA530" s="101"/>
      <c r="AB530" s="101"/>
      <c r="AC530" s="101"/>
    </row>
    <row r="531" spans="1:29" ht="12.75" customHeight="1" x14ac:dyDescent="0.25">
      <c r="A531" s="143"/>
      <c r="B531" s="144"/>
      <c r="C531" s="145"/>
      <c r="D531" s="144"/>
      <c r="E531" s="145"/>
      <c r="F531" s="144"/>
      <c r="G531" s="145"/>
      <c r="H531" s="146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  <c r="Y531" s="101"/>
      <c r="Z531" s="101"/>
      <c r="AA531" s="101"/>
      <c r="AB531" s="101"/>
      <c r="AC531" s="101"/>
    </row>
    <row r="532" spans="1:29" ht="12.75" customHeight="1" x14ac:dyDescent="0.25">
      <c r="A532" s="143"/>
      <c r="B532" s="144"/>
      <c r="C532" s="145"/>
      <c r="D532" s="144"/>
      <c r="E532" s="145"/>
      <c r="F532" s="144"/>
      <c r="G532" s="145"/>
      <c r="H532" s="146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  <c r="AA532" s="101"/>
      <c r="AB532" s="101"/>
      <c r="AC532" s="101"/>
    </row>
    <row r="533" spans="1:29" ht="12.75" customHeight="1" x14ac:dyDescent="0.25">
      <c r="A533" s="143"/>
      <c r="B533" s="144"/>
      <c r="C533" s="145"/>
      <c r="D533" s="144"/>
      <c r="E533" s="145"/>
      <c r="F533" s="144"/>
      <c r="G533" s="145"/>
      <c r="H533" s="146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  <c r="AA533" s="101"/>
      <c r="AB533" s="101"/>
      <c r="AC533" s="101"/>
    </row>
    <row r="534" spans="1:29" ht="12.75" customHeight="1" x14ac:dyDescent="0.25">
      <c r="A534" s="143"/>
      <c r="B534" s="144"/>
      <c r="C534" s="145"/>
      <c r="D534" s="144"/>
      <c r="E534" s="145"/>
      <c r="F534" s="144"/>
      <c r="G534" s="145"/>
      <c r="H534" s="146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  <c r="AA534" s="101"/>
      <c r="AB534" s="101"/>
      <c r="AC534" s="101"/>
    </row>
    <row r="535" spans="1:29" ht="12.75" customHeight="1" x14ac:dyDescent="0.25">
      <c r="A535" s="143"/>
      <c r="B535" s="144"/>
      <c r="C535" s="145"/>
      <c r="D535" s="144"/>
      <c r="E535" s="145"/>
      <c r="F535" s="144"/>
      <c r="G535" s="145"/>
      <c r="H535" s="146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  <c r="AA535" s="101"/>
      <c r="AB535" s="101"/>
      <c r="AC535" s="101"/>
    </row>
    <row r="536" spans="1:29" ht="12.75" customHeight="1" x14ac:dyDescent="0.25">
      <c r="A536" s="143"/>
      <c r="B536" s="144"/>
      <c r="C536" s="145"/>
      <c r="D536" s="144"/>
      <c r="E536" s="145"/>
      <c r="F536" s="144"/>
      <c r="G536" s="145"/>
      <c r="H536" s="146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  <c r="AA536" s="101"/>
      <c r="AB536" s="101"/>
      <c r="AC536" s="101"/>
    </row>
    <row r="537" spans="1:29" ht="12.75" customHeight="1" x14ac:dyDescent="0.25">
      <c r="A537" s="143"/>
      <c r="B537" s="144"/>
      <c r="C537" s="145"/>
      <c r="D537" s="144"/>
      <c r="E537" s="145"/>
      <c r="F537" s="144"/>
      <c r="G537" s="145"/>
      <c r="H537" s="146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  <c r="AA537" s="101"/>
      <c r="AB537" s="101"/>
      <c r="AC537" s="101"/>
    </row>
    <row r="538" spans="1:29" ht="12.75" customHeight="1" x14ac:dyDescent="0.25">
      <c r="A538" s="143"/>
      <c r="B538" s="144"/>
      <c r="C538" s="145"/>
      <c r="D538" s="144"/>
      <c r="E538" s="145"/>
      <c r="F538" s="144"/>
      <c r="G538" s="145"/>
      <c r="H538" s="146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  <c r="AA538" s="101"/>
      <c r="AB538" s="101"/>
      <c r="AC538" s="101"/>
    </row>
    <row r="539" spans="1:29" ht="12.75" customHeight="1" x14ac:dyDescent="0.25">
      <c r="A539" s="143"/>
      <c r="B539" s="144"/>
      <c r="C539" s="145"/>
      <c r="D539" s="144"/>
      <c r="E539" s="145"/>
      <c r="F539" s="144"/>
      <c r="G539" s="145"/>
      <c r="H539" s="146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  <c r="AA539" s="101"/>
      <c r="AB539" s="101"/>
      <c r="AC539" s="101"/>
    </row>
    <row r="540" spans="1:29" ht="12.75" customHeight="1" x14ac:dyDescent="0.25">
      <c r="A540" s="143"/>
      <c r="B540" s="144"/>
      <c r="C540" s="145"/>
      <c r="D540" s="144"/>
      <c r="E540" s="145"/>
      <c r="F540" s="144"/>
      <c r="G540" s="145"/>
      <c r="H540" s="146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  <c r="AA540" s="101"/>
      <c r="AB540" s="101"/>
      <c r="AC540" s="101"/>
    </row>
    <row r="541" spans="1:29" ht="12.75" customHeight="1" x14ac:dyDescent="0.25">
      <c r="A541" s="143"/>
      <c r="B541" s="144"/>
      <c r="C541" s="145"/>
      <c r="D541" s="144"/>
      <c r="E541" s="145"/>
      <c r="F541" s="144"/>
      <c r="G541" s="145"/>
      <c r="H541" s="146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  <c r="AA541" s="101"/>
      <c r="AB541" s="101"/>
      <c r="AC541" s="101"/>
    </row>
    <row r="542" spans="1:29" ht="12.75" customHeight="1" x14ac:dyDescent="0.25">
      <c r="A542" s="143"/>
      <c r="B542" s="144"/>
      <c r="C542" s="145"/>
      <c r="D542" s="144"/>
      <c r="E542" s="145"/>
      <c r="F542" s="144"/>
      <c r="G542" s="145"/>
      <c r="H542" s="146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  <c r="AA542" s="101"/>
      <c r="AB542" s="101"/>
      <c r="AC542" s="101"/>
    </row>
    <row r="543" spans="1:29" ht="12.75" customHeight="1" x14ac:dyDescent="0.25">
      <c r="A543" s="143"/>
      <c r="B543" s="144"/>
      <c r="C543" s="145"/>
      <c r="D543" s="144"/>
      <c r="E543" s="145"/>
      <c r="F543" s="144"/>
      <c r="G543" s="145"/>
      <c r="H543" s="146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  <c r="AA543" s="101"/>
      <c r="AB543" s="101"/>
      <c r="AC543" s="101"/>
    </row>
    <row r="544" spans="1:29" ht="12.75" customHeight="1" x14ac:dyDescent="0.25">
      <c r="A544" s="143"/>
      <c r="B544" s="144"/>
      <c r="C544" s="145"/>
      <c r="D544" s="144"/>
      <c r="E544" s="145"/>
      <c r="F544" s="144"/>
      <c r="G544" s="145"/>
      <c r="H544" s="146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  <c r="AA544" s="101"/>
      <c r="AB544" s="101"/>
      <c r="AC544" s="101"/>
    </row>
    <row r="545" spans="1:29" ht="12.75" customHeight="1" x14ac:dyDescent="0.25">
      <c r="A545" s="143"/>
      <c r="B545" s="144"/>
      <c r="C545" s="145"/>
      <c r="D545" s="144"/>
      <c r="E545" s="145"/>
      <c r="F545" s="144"/>
      <c r="G545" s="145"/>
      <c r="H545" s="146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  <c r="AA545" s="101"/>
      <c r="AB545" s="101"/>
      <c r="AC545" s="101"/>
    </row>
    <row r="546" spans="1:29" ht="12.75" customHeight="1" x14ac:dyDescent="0.25">
      <c r="A546" s="143"/>
      <c r="B546" s="144"/>
      <c r="C546" s="145"/>
      <c r="D546" s="144"/>
      <c r="E546" s="145"/>
      <c r="F546" s="144"/>
      <c r="G546" s="145"/>
      <c r="H546" s="146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  <c r="AA546" s="101"/>
      <c r="AB546" s="101"/>
      <c r="AC546" s="101"/>
    </row>
    <row r="547" spans="1:29" ht="12.75" customHeight="1" x14ac:dyDescent="0.25">
      <c r="A547" s="143"/>
      <c r="B547" s="144"/>
      <c r="C547" s="145"/>
      <c r="D547" s="144"/>
      <c r="E547" s="145"/>
      <c r="F547" s="144"/>
      <c r="G547" s="145"/>
      <c r="H547" s="146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  <c r="AA547" s="101"/>
      <c r="AB547" s="101"/>
      <c r="AC547" s="101"/>
    </row>
    <row r="548" spans="1:29" ht="12.75" customHeight="1" x14ac:dyDescent="0.25">
      <c r="A548" s="143"/>
      <c r="B548" s="144"/>
      <c r="C548" s="145"/>
      <c r="D548" s="144"/>
      <c r="E548" s="145"/>
      <c r="F548" s="144"/>
      <c r="G548" s="145"/>
      <c r="H548" s="146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  <c r="AA548" s="101"/>
      <c r="AB548" s="101"/>
      <c r="AC548" s="101"/>
    </row>
    <row r="549" spans="1:29" ht="12.75" customHeight="1" x14ac:dyDescent="0.25">
      <c r="A549" s="143"/>
      <c r="B549" s="144"/>
      <c r="C549" s="145"/>
      <c r="D549" s="144"/>
      <c r="E549" s="145"/>
      <c r="F549" s="144"/>
      <c r="G549" s="145"/>
      <c r="H549" s="146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  <c r="AA549" s="101"/>
      <c r="AB549" s="101"/>
      <c r="AC549" s="101"/>
    </row>
    <row r="550" spans="1:29" ht="12.75" customHeight="1" x14ac:dyDescent="0.25">
      <c r="A550" s="143"/>
      <c r="B550" s="144"/>
      <c r="C550" s="145"/>
      <c r="D550" s="144"/>
      <c r="E550" s="145"/>
      <c r="F550" s="144"/>
      <c r="G550" s="145"/>
      <c r="H550" s="146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  <c r="AA550" s="101"/>
      <c r="AB550" s="101"/>
      <c r="AC550" s="101"/>
    </row>
    <row r="551" spans="1:29" ht="12.75" customHeight="1" x14ac:dyDescent="0.25">
      <c r="A551" s="143"/>
      <c r="B551" s="144"/>
      <c r="C551" s="145"/>
      <c r="D551" s="144"/>
      <c r="E551" s="145"/>
      <c r="F551" s="144"/>
      <c r="G551" s="145"/>
      <c r="H551" s="146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  <c r="AA551" s="101"/>
      <c r="AB551" s="101"/>
      <c r="AC551" s="101"/>
    </row>
    <row r="552" spans="1:29" ht="12.75" customHeight="1" x14ac:dyDescent="0.25">
      <c r="A552" s="143"/>
      <c r="B552" s="144"/>
      <c r="C552" s="145"/>
      <c r="D552" s="144"/>
      <c r="E552" s="145"/>
      <c r="F552" s="144"/>
      <c r="G552" s="145"/>
      <c r="H552" s="146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  <c r="AA552" s="101"/>
      <c r="AB552" s="101"/>
      <c r="AC552" s="101"/>
    </row>
    <row r="553" spans="1:29" ht="12.75" customHeight="1" x14ac:dyDescent="0.25">
      <c r="A553" s="143"/>
      <c r="B553" s="144"/>
      <c r="C553" s="145"/>
      <c r="D553" s="144"/>
      <c r="E553" s="145"/>
      <c r="F553" s="144"/>
      <c r="G553" s="145"/>
      <c r="H553" s="146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  <c r="AA553" s="101"/>
      <c r="AB553" s="101"/>
      <c r="AC553" s="101"/>
    </row>
    <row r="554" spans="1:29" ht="12.75" customHeight="1" x14ac:dyDescent="0.25">
      <c r="A554" s="143"/>
      <c r="B554" s="144"/>
      <c r="C554" s="145"/>
      <c r="D554" s="144"/>
      <c r="E554" s="145"/>
      <c r="F554" s="144"/>
      <c r="G554" s="145"/>
      <c r="H554" s="146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  <c r="AA554" s="101"/>
      <c r="AB554" s="101"/>
      <c r="AC554" s="101"/>
    </row>
    <row r="555" spans="1:29" ht="12.75" customHeight="1" x14ac:dyDescent="0.25">
      <c r="A555" s="143"/>
      <c r="B555" s="144"/>
      <c r="C555" s="145"/>
      <c r="D555" s="144"/>
      <c r="E555" s="145"/>
      <c r="F555" s="144"/>
      <c r="G555" s="145"/>
      <c r="H555" s="146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  <c r="AA555" s="101"/>
      <c r="AB555" s="101"/>
      <c r="AC555" s="101"/>
    </row>
    <row r="556" spans="1:29" ht="12.75" customHeight="1" x14ac:dyDescent="0.25">
      <c r="A556" s="143"/>
      <c r="B556" s="144"/>
      <c r="C556" s="145"/>
      <c r="D556" s="144"/>
      <c r="E556" s="145"/>
      <c r="F556" s="144"/>
      <c r="G556" s="145"/>
      <c r="H556" s="146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  <c r="AA556" s="101"/>
      <c r="AB556" s="101"/>
      <c r="AC556" s="101"/>
    </row>
    <row r="557" spans="1:29" ht="12.75" customHeight="1" x14ac:dyDescent="0.25">
      <c r="A557" s="143"/>
      <c r="B557" s="144"/>
      <c r="C557" s="145"/>
      <c r="D557" s="144"/>
      <c r="E557" s="145"/>
      <c r="F557" s="144"/>
      <c r="G557" s="145"/>
      <c r="H557" s="146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  <c r="AA557" s="101"/>
      <c r="AB557" s="101"/>
      <c r="AC557" s="101"/>
    </row>
    <row r="558" spans="1:29" ht="12.75" customHeight="1" x14ac:dyDescent="0.25">
      <c r="A558" s="143"/>
      <c r="B558" s="144"/>
      <c r="C558" s="145"/>
      <c r="D558" s="144"/>
      <c r="E558" s="145"/>
      <c r="F558" s="144"/>
      <c r="G558" s="145"/>
      <c r="H558" s="146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  <c r="AA558" s="101"/>
      <c r="AB558" s="101"/>
      <c r="AC558" s="101"/>
    </row>
    <row r="559" spans="1:29" ht="12.75" customHeight="1" x14ac:dyDescent="0.25">
      <c r="A559" s="143"/>
      <c r="B559" s="144"/>
      <c r="C559" s="145"/>
      <c r="D559" s="144"/>
      <c r="E559" s="145"/>
      <c r="F559" s="144"/>
      <c r="G559" s="145"/>
      <c r="H559" s="146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  <c r="AA559" s="101"/>
      <c r="AB559" s="101"/>
      <c r="AC559" s="101"/>
    </row>
    <row r="560" spans="1:29" ht="12.75" customHeight="1" x14ac:dyDescent="0.25">
      <c r="A560" s="143"/>
      <c r="B560" s="144"/>
      <c r="C560" s="145"/>
      <c r="D560" s="144"/>
      <c r="E560" s="145"/>
      <c r="F560" s="144"/>
      <c r="G560" s="145"/>
      <c r="H560" s="146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  <c r="AA560" s="101"/>
      <c r="AB560" s="101"/>
      <c r="AC560" s="101"/>
    </row>
    <row r="561" spans="1:29" ht="12.75" customHeight="1" x14ac:dyDescent="0.25">
      <c r="A561" s="143"/>
      <c r="B561" s="144"/>
      <c r="C561" s="145"/>
      <c r="D561" s="144"/>
      <c r="E561" s="145"/>
      <c r="F561" s="144"/>
      <c r="G561" s="145"/>
      <c r="H561" s="146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  <c r="AA561" s="101"/>
      <c r="AB561" s="101"/>
      <c r="AC561" s="101"/>
    </row>
    <row r="562" spans="1:29" ht="12.75" customHeight="1" x14ac:dyDescent="0.25">
      <c r="A562" s="143"/>
      <c r="B562" s="144"/>
      <c r="C562" s="145"/>
      <c r="D562" s="144"/>
      <c r="E562" s="145"/>
      <c r="F562" s="144"/>
      <c r="G562" s="145"/>
      <c r="H562" s="146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  <c r="AA562" s="101"/>
      <c r="AB562" s="101"/>
      <c r="AC562" s="101"/>
    </row>
    <row r="563" spans="1:29" ht="12.75" customHeight="1" x14ac:dyDescent="0.25">
      <c r="A563" s="143"/>
      <c r="B563" s="144"/>
      <c r="C563" s="145"/>
      <c r="D563" s="144"/>
      <c r="E563" s="145"/>
      <c r="F563" s="144"/>
      <c r="G563" s="145"/>
      <c r="H563" s="146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  <c r="AA563" s="101"/>
      <c r="AB563" s="101"/>
      <c r="AC563" s="101"/>
    </row>
    <row r="564" spans="1:29" ht="12.75" customHeight="1" x14ac:dyDescent="0.25">
      <c r="A564" s="143"/>
      <c r="B564" s="144"/>
      <c r="C564" s="145"/>
      <c r="D564" s="144"/>
      <c r="E564" s="145"/>
      <c r="F564" s="144"/>
      <c r="G564" s="145"/>
      <c r="H564" s="146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  <c r="AA564" s="101"/>
      <c r="AB564" s="101"/>
      <c r="AC564" s="101"/>
    </row>
    <row r="565" spans="1:29" ht="12.75" customHeight="1" x14ac:dyDescent="0.25">
      <c r="A565" s="143"/>
      <c r="B565" s="144"/>
      <c r="C565" s="145"/>
      <c r="D565" s="144"/>
      <c r="E565" s="145"/>
      <c r="F565" s="144"/>
      <c r="G565" s="145"/>
      <c r="H565" s="146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  <c r="AA565" s="101"/>
      <c r="AB565" s="101"/>
      <c r="AC565" s="101"/>
    </row>
    <row r="566" spans="1:29" ht="12.75" customHeight="1" x14ac:dyDescent="0.25">
      <c r="A566" s="143"/>
      <c r="B566" s="144"/>
      <c r="C566" s="145"/>
      <c r="D566" s="144"/>
      <c r="E566" s="145"/>
      <c r="F566" s="144"/>
      <c r="G566" s="145"/>
      <c r="H566" s="146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  <c r="AA566" s="101"/>
      <c r="AB566" s="101"/>
      <c r="AC566" s="101"/>
    </row>
    <row r="567" spans="1:29" ht="12.75" customHeight="1" x14ac:dyDescent="0.25">
      <c r="A567" s="143"/>
      <c r="B567" s="144"/>
      <c r="C567" s="145"/>
      <c r="D567" s="144"/>
      <c r="E567" s="145"/>
      <c r="F567" s="144"/>
      <c r="G567" s="145"/>
      <c r="H567" s="146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  <c r="AA567" s="101"/>
      <c r="AB567" s="101"/>
      <c r="AC567" s="101"/>
    </row>
    <row r="568" spans="1:29" ht="12.75" customHeight="1" x14ac:dyDescent="0.25">
      <c r="A568" s="143"/>
      <c r="B568" s="144"/>
      <c r="C568" s="145"/>
      <c r="D568" s="144"/>
      <c r="E568" s="145"/>
      <c r="F568" s="144"/>
      <c r="G568" s="145"/>
      <c r="H568" s="146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  <c r="AA568" s="101"/>
      <c r="AB568" s="101"/>
      <c r="AC568" s="101"/>
    </row>
    <row r="569" spans="1:29" ht="12.75" customHeight="1" x14ac:dyDescent="0.25">
      <c r="A569" s="143"/>
      <c r="B569" s="144"/>
      <c r="C569" s="145"/>
      <c r="D569" s="144"/>
      <c r="E569" s="145"/>
      <c r="F569" s="144"/>
      <c r="G569" s="145"/>
      <c r="H569" s="146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  <c r="AA569" s="101"/>
      <c r="AB569" s="101"/>
      <c r="AC569" s="101"/>
    </row>
    <row r="570" spans="1:29" ht="12.75" customHeight="1" x14ac:dyDescent="0.25">
      <c r="A570" s="143"/>
      <c r="B570" s="144"/>
      <c r="C570" s="145"/>
      <c r="D570" s="144"/>
      <c r="E570" s="145"/>
      <c r="F570" s="144"/>
      <c r="G570" s="145"/>
      <c r="H570" s="146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  <c r="AA570" s="101"/>
      <c r="AB570" s="101"/>
      <c r="AC570" s="101"/>
    </row>
    <row r="571" spans="1:29" ht="12.75" customHeight="1" x14ac:dyDescent="0.25">
      <c r="A571" s="143"/>
      <c r="B571" s="144"/>
      <c r="C571" s="145"/>
      <c r="D571" s="144"/>
      <c r="E571" s="145"/>
      <c r="F571" s="144"/>
      <c r="G571" s="145"/>
      <c r="H571" s="146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  <c r="AA571" s="101"/>
      <c r="AB571" s="101"/>
      <c r="AC571" s="101"/>
    </row>
    <row r="572" spans="1:29" ht="12.75" customHeight="1" x14ac:dyDescent="0.25">
      <c r="A572" s="143"/>
      <c r="B572" s="144"/>
      <c r="C572" s="145"/>
      <c r="D572" s="144"/>
      <c r="E572" s="145"/>
      <c r="F572" s="144"/>
      <c r="G572" s="145"/>
      <c r="H572" s="146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  <c r="AA572" s="101"/>
      <c r="AB572" s="101"/>
      <c r="AC572" s="101"/>
    </row>
    <row r="573" spans="1:29" ht="12.75" customHeight="1" x14ac:dyDescent="0.25">
      <c r="A573" s="143"/>
      <c r="B573" s="144"/>
      <c r="C573" s="145"/>
      <c r="D573" s="144"/>
      <c r="E573" s="145"/>
      <c r="F573" s="144"/>
      <c r="G573" s="145"/>
      <c r="H573" s="146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  <c r="AA573" s="101"/>
      <c r="AB573" s="101"/>
      <c r="AC573" s="101"/>
    </row>
    <row r="574" spans="1:29" ht="12.75" customHeight="1" x14ac:dyDescent="0.25">
      <c r="A574" s="143"/>
      <c r="B574" s="144"/>
      <c r="C574" s="145"/>
      <c r="D574" s="144"/>
      <c r="E574" s="145"/>
      <c r="F574" s="144"/>
      <c r="G574" s="145"/>
      <c r="H574" s="146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  <c r="AA574" s="101"/>
      <c r="AB574" s="101"/>
      <c r="AC574" s="101"/>
    </row>
    <row r="575" spans="1:29" ht="12.75" customHeight="1" x14ac:dyDescent="0.25">
      <c r="A575" s="143"/>
      <c r="B575" s="144"/>
      <c r="C575" s="145"/>
      <c r="D575" s="144"/>
      <c r="E575" s="145"/>
      <c r="F575" s="144"/>
      <c r="G575" s="145"/>
      <c r="H575" s="146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  <c r="AA575" s="101"/>
      <c r="AB575" s="101"/>
      <c r="AC575" s="101"/>
    </row>
    <row r="576" spans="1:29" ht="12.75" customHeight="1" x14ac:dyDescent="0.25">
      <c r="A576" s="143"/>
      <c r="B576" s="144"/>
      <c r="C576" s="145"/>
      <c r="D576" s="144"/>
      <c r="E576" s="145"/>
      <c r="F576" s="144"/>
      <c r="G576" s="145"/>
      <c r="H576" s="146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  <c r="AA576" s="101"/>
      <c r="AB576" s="101"/>
      <c r="AC576" s="101"/>
    </row>
    <row r="577" spans="1:29" ht="12.75" customHeight="1" x14ac:dyDescent="0.25">
      <c r="A577" s="143"/>
      <c r="B577" s="144"/>
      <c r="C577" s="145"/>
      <c r="D577" s="144"/>
      <c r="E577" s="145"/>
      <c r="F577" s="144"/>
      <c r="G577" s="145"/>
      <c r="H577" s="146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  <c r="AA577" s="101"/>
      <c r="AB577" s="101"/>
      <c r="AC577" s="101"/>
    </row>
    <row r="578" spans="1:29" ht="12.75" customHeight="1" x14ac:dyDescent="0.25">
      <c r="A578" s="143"/>
      <c r="B578" s="144"/>
      <c r="C578" s="145"/>
      <c r="D578" s="144"/>
      <c r="E578" s="145"/>
      <c r="F578" s="144"/>
      <c r="G578" s="145"/>
      <c r="H578" s="146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  <c r="AA578" s="101"/>
      <c r="AB578" s="101"/>
      <c r="AC578" s="101"/>
    </row>
    <row r="579" spans="1:29" ht="12.75" customHeight="1" x14ac:dyDescent="0.25">
      <c r="A579" s="143"/>
      <c r="B579" s="144"/>
      <c r="C579" s="145"/>
      <c r="D579" s="144"/>
      <c r="E579" s="145"/>
      <c r="F579" s="144"/>
      <c r="G579" s="145"/>
      <c r="H579" s="146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  <c r="AA579" s="101"/>
      <c r="AB579" s="101"/>
      <c r="AC579" s="101"/>
    </row>
    <row r="580" spans="1:29" ht="12.75" customHeight="1" x14ac:dyDescent="0.25">
      <c r="A580" s="143"/>
      <c r="B580" s="144"/>
      <c r="C580" s="145"/>
      <c r="D580" s="144"/>
      <c r="E580" s="145"/>
      <c r="F580" s="144"/>
      <c r="G580" s="145"/>
      <c r="H580" s="146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  <c r="AA580" s="101"/>
      <c r="AB580" s="101"/>
      <c r="AC580" s="101"/>
    </row>
    <row r="581" spans="1:29" ht="12.75" customHeight="1" x14ac:dyDescent="0.25">
      <c r="A581" s="143"/>
      <c r="B581" s="144"/>
      <c r="C581" s="145"/>
      <c r="D581" s="144"/>
      <c r="E581" s="145"/>
      <c r="F581" s="144"/>
      <c r="G581" s="145"/>
      <c r="H581" s="146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  <c r="AA581" s="101"/>
      <c r="AB581" s="101"/>
      <c r="AC581" s="101"/>
    </row>
    <row r="582" spans="1:29" ht="12.75" customHeight="1" x14ac:dyDescent="0.25">
      <c r="A582" s="143"/>
      <c r="B582" s="144"/>
      <c r="C582" s="145"/>
      <c r="D582" s="144"/>
      <c r="E582" s="145"/>
      <c r="F582" s="144"/>
      <c r="G582" s="145"/>
      <c r="H582" s="146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  <c r="AA582" s="101"/>
      <c r="AB582" s="101"/>
      <c r="AC582" s="101"/>
    </row>
    <row r="583" spans="1:29" ht="12.75" customHeight="1" x14ac:dyDescent="0.25">
      <c r="A583" s="143"/>
      <c r="B583" s="144"/>
      <c r="C583" s="145"/>
      <c r="D583" s="144"/>
      <c r="E583" s="145"/>
      <c r="F583" s="144"/>
      <c r="G583" s="145"/>
      <c r="H583" s="146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  <c r="AA583" s="101"/>
      <c r="AB583" s="101"/>
      <c r="AC583" s="101"/>
    </row>
    <row r="584" spans="1:29" ht="12.75" customHeight="1" x14ac:dyDescent="0.25">
      <c r="A584" s="143"/>
      <c r="B584" s="144"/>
      <c r="C584" s="145"/>
      <c r="D584" s="144"/>
      <c r="E584" s="145"/>
      <c r="F584" s="144"/>
      <c r="G584" s="145"/>
      <c r="H584" s="146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  <c r="AA584" s="101"/>
      <c r="AB584" s="101"/>
      <c r="AC584" s="101"/>
    </row>
    <row r="585" spans="1:29" ht="12.75" customHeight="1" x14ac:dyDescent="0.25">
      <c r="A585" s="143"/>
      <c r="B585" s="144"/>
      <c r="C585" s="145"/>
      <c r="D585" s="144"/>
      <c r="E585" s="145"/>
      <c r="F585" s="144"/>
      <c r="G585" s="145"/>
      <c r="H585" s="146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  <c r="AA585" s="101"/>
      <c r="AB585" s="101"/>
      <c r="AC585" s="101"/>
    </row>
    <row r="586" spans="1:29" ht="12.75" customHeight="1" x14ac:dyDescent="0.25">
      <c r="A586" s="143"/>
      <c r="B586" s="144"/>
      <c r="C586" s="145"/>
      <c r="D586" s="144"/>
      <c r="E586" s="145"/>
      <c r="F586" s="144"/>
      <c r="G586" s="145"/>
      <c r="H586" s="146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  <c r="AA586" s="101"/>
      <c r="AB586" s="101"/>
      <c r="AC586" s="101"/>
    </row>
    <row r="587" spans="1:29" ht="12.75" customHeight="1" x14ac:dyDescent="0.25">
      <c r="A587" s="143"/>
      <c r="B587" s="144"/>
      <c r="C587" s="145"/>
      <c r="D587" s="144"/>
      <c r="E587" s="145"/>
      <c r="F587" s="144"/>
      <c r="G587" s="145"/>
      <c r="H587" s="146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  <c r="AA587" s="101"/>
      <c r="AB587" s="101"/>
      <c r="AC587" s="101"/>
    </row>
    <row r="588" spans="1:29" ht="12.75" customHeight="1" x14ac:dyDescent="0.25">
      <c r="A588" s="143"/>
      <c r="B588" s="144"/>
      <c r="C588" s="145"/>
      <c r="D588" s="144"/>
      <c r="E588" s="145"/>
      <c r="F588" s="144"/>
      <c r="G588" s="145"/>
      <c r="H588" s="146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  <c r="AA588" s="101"/>
      <c r="AB588" s="101"/>
      <c r="AC588" s="101"/>
    </row>
    <row r="589" spans="1:29" ht="12.75" customHeight="1" x14ac:dyDescent="0.25">
      <c r="A589" s="143"/>
      <c r="B589" s="144"/>
      <c r="C589" s="145"/>
      <c r="D589" s="144"/>
      <c r="E589" s="145"/>
      <c r="F589" s="144"/>
      <c r="G589" s="145"/>
      <c r="H589" s="146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  <c r="AA589" s="101"/>
      <c r="AB589" s="101"/>
      <c r="AC589" s="101"/>
    </row>
    <row r="590" spans="1:29" ht="12.75" customHeight="1" x14ac:dyDescent="0.25">
      <c r="A590" s="143"/>
      <c r="B590" s="144"/>
      <c r="C590" s="145"/>
      <c r="D590" s="144"/>
      <c r="E590" s="145"/>
      <c r="F590" s="144"/>
      <c r="G590" s="145"/>
      <c r="H590" s="146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  <c r="AA590" s="101"/>
      <c r="AB590" s="101"/>
      <c r="AC590" s="101"/>
    </row>
    <row r="591" spans="1:29" ht="12.75" customHeight="1" x14ac:dyDescent="0.25">
      <c r="A591" s="143"/>
      <c r="B591" s="144"/>
      <c r="C591" s="145"/>
      <c r="D591" s="144"/>
      <c r="E591" s="145"/>
      <c r="F591" s="144"/>
      <c r="G591" s="145"/>
      <c r="H591" s="146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  <c r="AA591" s="101"/>
      <c r="AB591" s="101"/>
      <c r="AC591" s="101"/>
    </row>
    <row r="592" spans="1:29" ht="12.75" customHeight="1" x14ac:dyDescent="0.25">
      <c r="A592" s="143"/>
      <c r="B592" s="144"/>
      <c r="C592" s="145"/>
      <c r="D592" s="144"/>
      <c r="E592" s="145"/>
      <c r="F592" s="144"/>
      <c r="G592" s="145"/>
      <c r="H592" s="146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  <c r="AA592" s="101"/>
      <c r="AB592" s="101"/>
      <c r="AC592" s="101"/>
    </row>
    <row r="593" spans="1:29" ht="12.75" customHeight="1" x14ac:dyDescent="0.25">
      <c r="A593" s="143"/>
      <c r="B593" s="144"/>
      <c r="C593" s="145"/>
      <c r="D593" s="144"/>
      <c r="E593" s="145"/>
      <c r="F593" s="144"/>
      <c r="G593" s="145"/>
      <c r="H593" s="146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  <c r="AA593" s="101"/>
      <c r="AB593" s="101"/>
      <c r="AC593" s="101"/>
    </row>
    <row r="594" spans="1:29" ht="12.75" customHeight="1" x14ac:dyDescent="0.25">
      <c r="A594" s="143"/>
      <c r="B594" s="144"/>
      <c r="C594" s="145"/>
      <c r="D594" s="144"/>
      <c r="E594" s="145"/>
      <c r="F594" s="144"/>
      <c r="G594" s="145"/>
      <c r="H594" s="146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  <c r="AA594" s="101"/>
      <c r="AB594" s="101"/>
      <c r="AC594" s="101"/>
    </row>
    <row r="595" spans="1:29" ht="12.75" customHeight="1" x14ac:dyDescent="0.25">
      <c r="A595" s="143"/>
      <c r="B595" s="144"/>
      <c r="C595" s="145"/>
      <c r="D595" s="144"/>
      <c r="E595" s="145"/>
      <c r="F595" s="144"/>
      <c r="G595" s="145"/>
      <c r="H595" s="146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  <c r="AA595" s="101"/>
      <c r="AB595" s="101"/>
      <c r="AC595" s="101"/>
    </row>
    <row r="596" spans="1:29" ht="12.75" customHeight="1" x14ac:dyDescent="0.25">
      <c r="A596" s="143"/>
      <c r="B596" s="144"/>
      <c r="C596" s="145"/>
      <c r="D596" s="144"/>
      <c r="E596" s="145"/>
      <c r="F596" s="144"/>
      <c r="G596" s="145"/>
      <c r="H596" s="146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  <c r="AA596" s="101"/>
      <c r="AB596" s="101"/>
      <c r="AC596" s="101"/>
    </row>
    <row r="597" spans="1:29" ht="12.75" customHeight="1" x14ac:dyDescent="0.25">
      <c r="A597" s="143"/>
      <c r="B597" s="144"/>
      <c r="C597" s="145"/>
      <c r="D597" s="144"/>
      <c r="E597" s="145"/>
      <c r="F597" s="144"/>
      <c r="G597" s="145"/>
      <c r="H597" s="146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  <c r="AA597" s="101"/>
      <c r="AB597" s="101"/>
      <c r="AC597" s="101"/>
    </row>
    <row r="598" spans="1:29" ht="12.75" customHeight="1" x14ac:dyDescent="0.25">
      <c r="A598" s="143"/>
      <c r="B598" s="144"/>
      <c r="C598" s="145"/>
      <c r="D598" s="144"/>
      <c r="E598" s="145"/>
      <c r="F598" s="144"/>
      <c r="G598" s="145"/>
      <c r="H598" s="146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  <c r="AA598" s="101"/>
      <c r="AB598" s="101"/>
      <c r="AC598" s="101"/>
    </row>
    <row r="599" spans="1:29" ht="12.75" customHeight="1" x14ac:dyDescent="0.25">
      <c r="A599" s="143"/>
      <c r="B599" s="144"/>
      <c r="C599" s="145"/>
      <c r="D599" s="144"/>
      <c r="E599" s="145"/>
      <c r="F599" s="144"/>
      <c r="G599" s="145"/>
      <c r="H599" s="146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  <c r="AA599" s="101"/>
      <c r="AB599" s="101"/>
      <c r="AC599" s="101"/>
    </row>
    <row r="600" spans="1:29" ht="12.75" customHeight="1" x14ac:dyDescent="0.25">
      <c r="A600" s="143"/>
      <c r="B600" s="144"/>
      <c r="C600" s="145"/>
      <c r="D600" s="144"/>
      <c r="E600" s="145"/>
      <c r="F600" s="144"/>
      <c r="G600" s="145"/>
      <c r="H600" s="146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  <c r="AA600" s="101"/>
      <c r="AB600" s="101"/>
      <c r="AC600" s="101"/>
    </row>
    <row r="601" spans="1:29" ht="12.75" customHeight="1" x14ac:dyDescent="0.25">
      <c r="A601" s="143"/>
      <c r="B601" s="144"/>
      <c r="C601" s="145"/>
      <c r="D601" s="144"/>
      <c r="E601" s="145"/>
      <c r="F601" s="144"/>
      <c r="G601" s="145"/>
      <c r="H601" s="146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  <c r="AA601" s="101"/>
      <c r="AB601" s="101"/>
      <c r="AC601" s="101"/>
    </row>
    <row r="602" spans="1:29" ht="12.75" customHeight="1" x14ac:dyDescent="0.25">
      <c r="A602" s="143"/>
      <c r="B602" s="144"/>
      <c r="C602" s="145"/>
      <c r="D602" s="144"/>
      <c r="E602" s="145"/>
      <c r="F602" s="144"/>
      <c r="G602" s="145"/>
      <c r="H602" s="146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  <c r="AA602" s="101"/>
      <c r="AB602" s="101"/>
      <c r="AC602" s="101"/>
    </row>
    <row r="603" spans="1:29" ht="12.75" customHeight="1" x14ac:dyDescent="0.25">
      <c r="A603" s="143"/>
      <c r="B603" s="144"/>
      <c r="C603" s="145"/>
      <c r="D603" s="144"/>
      <c r="E603" s="145"/>
      <c r="F603" s="144"/>
      <c r="G603" s="145"/>
      <c r="H603" s="146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  <c r="AA603" s="101"/>
      <c r="AB603" s="101"/>
      <c r="AC603" s="101"/>
    </row>
    <row r="604" spans="1:29" ht="12.75" customHeight="1" x14ac:dyDescent="0.25">
      <c r="A604" s="143"/>
      <c r="B604" s="144"/>
      <c r="C604" s="145"/>
      <c r="D604" s="144"/>
      <c r="E604" s="145"/>
      <c r="F604" s="144"/>
      <c r="G604" s="145"/>
      <c r="H604" s="146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  <c r="Z604" s="101"/>
      <c r="AA604" s="101"/>
      <c r="AB604" s="101"/>
      <c r="AC604" s="101"/>
    </row>
    <row r="605" spans="1:29" ht="12.75" customHeight="1" x14ac:dyDescent="0.25">
      <c r="A605" s="143"/>
      <c r="B605" s="144"/>
      <c r="C605" s="145"/>
      <c r="D605" s="144"/>
      <c r="E605" s="145"/>
      <c r="F605" s="144"/>
      <c r="G605" s="145"/>
      <c r="H605" s="146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  <c r="AA605" s="101"/>
      <c r="AB605" s="101"/>
      <c r="AC605" s="101"/>
    </row>
    <row r="606" spans="1:29" ht="12.75" customHeight="1" x14ac:dyDescent="0.25">
      <c r="A606" s="143"/>
      <c r="B606" s="144"/>
      <c r="C606" s="145"/>
      <c r="D606" s="144"/>
      <c r="E606" s="145"/>
      <c r="F606" s="144"/>
      <c r="G606" s="145"/>
      <c r="H606" s="146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  <c r="AA606" s="101"/>
      <c r="AB606" s="101"/>
      <c r="AC606" s="101"/>
    </row>
    <row r="607" spans="1:29" ht="12.75" customHeight="1" x14ac:dyDescent="0.25">
      <c r="A607" s="143"/>
      <c r="B607" s="144"/>
      <c r="C607" s="145"/>
      <c r="D607" s="144"/>
      <c r="E607" s="145"/>
      <c r="F607" s="144"/>
      <c r="G607" s="145"/>
      <c r="H607" s="146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  <c r="AA607" s="101"/>
      <c r="AB607" s="101"/>
      <c r="AC607" s="101"/>
    </row>
    <row r="608" spans="1:29" ht="12.75" customHeight="1" x14ac:dyDescent="0.25">
      <c r="A608" s="143"/>
      <c r="B608" s="144"/>
      <c r="C608" s="145"/>
      <c r="D608" s="144"/>
      <c r="E608" s="145"/>
      <c r="F608" s="144"/>
      <c r="G608" s="145"/>
      <c r="H608" s="146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  <c r="AA608" s="101"/>
      <c r="AB608" s="101"/>
      <c r="AC608" s="101"/>
    </row>
    <row r="609" spans="1:29" ht="12.75" customHeight="1" x14ac:dyDescent="0.25">
      <c r="A609" s="143"/>
      <c r="B609" s="144"/>
      <c r="C609" s="145"/>
      <c r="D609" s="144"/>
      <c r="E609" s="145"/>
      <c r="F609" s="144"/>
      <c r="G609" s="145"/>
      <c r="H609" s="146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  <c r="AA609" s="101"/>
      <c r="AB609" s="101"/>
      <c r="AC609" s="101"/>
    </row>
    <row r="610" spans="1:29" ht="12.75" customHeight="1" x14ac:dyDescent="0.25">
      <c r="A610" s="143"/>
      <c r="B610" s="144"/>
      <c r="C610" s="145"/>
      <c r="D610" s="144"/>
      <c r="E610" s="145"/>
      <c r="F610" s="144"/>
      <c r="G610" s="145"/>
      <c r="H610" s="146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  <c r="AA610" s="101"/>
      <c r="AB610" s="101"/>
      <c r="AC610" s="101"/>
    </row>
    <row r="611" spans="1:29" ht="12.75" customHeight="1" x14ac:dyDescent="0.25">
      <c r="A611" s="143"/>
      <c r="B611" s="144"/>
      <c r="C611" s="145"/>
      <c r="D611" s="144"/>
      <c r="E611" s="145"/>
      <c r="F611" s="144"/>
      <c r="G611" s="145"/>
      <c r="H611" s="146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  <c r="AB611" s="101"/>
      <c r="AC611" s="101"/>
    </row>
    <row r="612" spans="1:29" ht="12.75" customHeight="1" x14ac:dyDescent="0.25">
      <c r="A612" s="143"/>
      <c r="B612" s="144"/>
      <c r="C612" s="145"/>
      <c r="D612" s="144"/>
      <c r="E612" s="145"/>
      <c r="F612" s="144"/>
      <c r="G612" s="145"/>
      <c r="H612" s="146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  <c r="AA612" s="101"/>
      <c r="AB612" s="101"/>
      <c r="AC612" s="101"/>
    </row>
    <row r="613" spans="1:29" ht="12.75" customHeight="1" x14ac:dyDescent="0.25">
      <c r="A613" s="143"/>
      <c r="B613" s="144"/>
      <c r="C613" s="145"/>
      <c r="D613" s="144"/>
      <c r="E613" s="145"/>
      <c r="F613" s="144"/>
      <c r="G613" s="145"/>
      <c r="H613" s="146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  <c r="AA613" s="101"/>
      <c r="AB613" s="101"/>
      <c r="AC613" s="101"/>
    </row>
    <row r="614" spans="1:29" ht="12.75" customHeight="1" x14ac:dyDescent="0.25">
      <c r="A614" s="143"/>
      <c r="B614" s="144"/>
      <c r="C614" s="145"/>
      <c r="D614" s="144"/>
      <c r="E614" s="145"/>
      <c r="F614" s="144"/>
      <c r="G614" s="145"/>
      <c r="H614" s="146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  <c r="AA614" s="101"/>
      <c r="AB614" s="101"/>
      <c r="AC614" s="101"/>
    </row>
    <row r="615" spans="1:29" ht="12.75" customHeight="1" x14ac:dyDescent="0.25">
      <c r="A615" s="143"/>
      <c r="B615" s="144"/>
      <c r="C615" s="145"/>
      <c r="D615" s="144"/>
      <c r="E615" s="145"/>
      <c r="F615" s="144"/>
      <c r="G615" s="145"/>
      <c r="H615" s="146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  <c r="AA615" s="101"/>
      <c r="AB615" s="101"/>
      <c r="AC615" s="101"/>
    </row>
    <row r="616" spans="1:29" ht="12.75" customHeight="1" x14ac:dyDescent="0.25">
      <c r="A616" s="143"/>
      <c r="B616" s="144"/>
      <c r="C616" s="145"/>
      <c r="D616" s="144"/>
      <c r="E616" s="145"/>
      <c r="F616" s="144"/>
      <c r="G616" s="145"/>
      <c r="H616" s="146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  <c r="AA616" s="101"/>
      <c r="AB616" s="101"/>
      <c r="AC616" s="101"/>
    </row>
    <row r="617" spans="1:29" ht="12.75" customHeight="1" x14ac:dyDescent="0.25">
      <c r="A617" s="143"/>
      <c r="B617" s="144"/>
      <c r="C617" s="145"/>
      <c r="D617" s="144"/>
      <c r="E617" s="145"/>
      <c r="F617" s="144"/>
      <c r="G617" s="145"/>
      <c r="H617" s="146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  <c r="AA617" s="101"/>
      <c r="AB617" s="101"/>
      <c r="AC617" s="101"/>
    </row>
    <row r="618" spans="1:29" ht="12.75" customHeight="1" x14ac:dyDescent="0.25">
      <c r="A618" s="143"/>
      <c r="B618" s="144"/>
      <c r="C618" s="145"/>
      <c r="D618" s="144"/>
      <c r="E618" s="145"/>
      <c r="F618" s="144"/>
      <c r="G618" s="145"/>
      <c r="H618" s="146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  <c r="AA618" s="101"/>
      <c r="AB618" s="101"/>
      <c r="AC618" s="101"/>
    </row>
    <row r="619" spans="1:29" ht="12.75" customHeight="1" x14ac:dyDescent="0.25">
      <c r="A619" s="143"/>
      <c r="B619" s="144"/>
      <c r="C619" s="145"/>
      <c r="D619" s="144"/>
      <c r="E619" s="145"/>
      <c r="F619" s="144"/>
      <c r="G619" s="145"/>
      <c r="H619" s="146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  <c r="AA619" s="101"/>
      <c r="AB619" s="101"/>
      <c r="AC619" s="101"/>
    </row>
    <row r="620" spans="1:29" ht="12.75" customHeight="1" x14ac:dyDescent="0.25">
      <c r="A620" s="143"/>
      <c r="B620" s="144"/>
      <c r="C620" s="145"/>
      <c r="D620" s="144"/>
      <c r="E620" s="145"/>
      <c r="F620" s="144"/>
      <c r="G620" s="145"/>
      <c r="H620" s="146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  <c r="AA620" s="101"/>
      <c r="AB620" s="101"/>
      <c r="AC620" s="101"/>
    </row>
    <row r="621" spans="1:29" ht="12.75" customHeight="1" x14ac:dyDescent="0.25">
      <c r="A621" s="143"/>
      <c r="B621" s="144"/>
      <c r="C621" s="145"/>
      <c r="D621" s="144"/>
      <c r="E621" s="145"/>
      <c r="F621" s="144"/>
      <c r="G621" s="145"/>
      <c r="H621" s="146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  <c r="AA621" s="101"/>
      <c r="AB621" s="101"/>
      <c r="AC621" s="101"/>
    </row>
    <row r="622" spans="1:29" ht="12.75" customHeight="1" x14ac:dyDescent="0.25">
      <c r="A622" s="143"/>
      <c r="B622" s="144"/>
      <c r="C622" s="145"/>
      <c r="D622" s="144"/>
      <c r="E622" s="145"/>
      <c r="F622" s="144"/>
      <c r="G622" s="145"/>
      <c r="H622" s="146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  <c r="AA622" s="101"/>
      <c r="AB622" s="101"/>
      <c r="AC622" s="101"/>
    </row>
    <row r="623" spans="1:29" ht="12.75" customHeight="1" x14ac:dyDescent="0.25">
      <c r="A623" s="143"/>
      <c r="B623" s="144"/>
      <c r="C623" s="145"/>
      <c r="D623" s="144"/>
      <c r="E623" s="145"/>
      <c r="F623" s="144"/>
      <c r="G623" s="145"/>
      <c r="H623" s="146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  <c r="AA623" s="101"/>
      <c r="AB623" s="101"/>
      <c r="AC623" s="101"/>
    </row>
    <row r="624" spans="1:29" ht="12.75" customHeight="1" x14ac:dyDescent="0.25">
      <c r="A624" s="143"/>
      <c r="B624" s="144"/>
      <c r="C624" s="145"/>
      <c r="D624" s="144"/>
      <c r="E624" s="145"/>
      <c r="F624" s="144"/>
      <c r="G624" s="145"/>
      <c r="H624" s="146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  <c r="AA624" s="101"/>
      <c r="AB624" s="101"/>
      <c r="AC624" s="101"/>
    </row>
    <row r="625" spans="1:29" ht="12.75" customHeight="1" x14ac:dyDescent="0.25">
      <c r="A625" s="143"/>
      <c r="B625" s="144"/>
      <c r="C625" s="145"/>
      <c r="D625" s="144"/>
      <c r="E625" s="145"/>
      <c r="F625" s="144"/>
      <c r="G625" s="145"/>
      <c r="H625" s="146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  <c r="AA625" s="101"/>
      <c r="AB625" s="101"/>
      <c r="AC625" s="101"/>
    </row>
    <row r="626" spans="1:29" ht="12.75" customHeight="1" x14ac:dyDescent="0.25">
      <c r="A626" s="143"/>
      <c r="B626" s="144"/>
      <c r="C626" s="145"/>
      <c r="D626" s="144"/>
      <c r="E626" s="145"/>
      <c r="F626" s="144"/>
      <c r="G626" s="145"/>
      <c r="H626" s="146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  <c r="AA626" s="101"/>
      <c r="AB626" s="101"/>
      <c r="AC626" s="101"/>
    </row>
    <row r="627" spans="1:29" ht="12.75" customHeight="1" x14ac:dyDescent="0.25">
      <c r="A627" s="143"/>
      <c r="B627" s="144"/>
      <c r="C627" s="145"/>
      <c r="D627" s="144"/>
      <c r="E627" s="145"/>
      <c r="F627" s="144"/>
      <c r="G627" s="145"/>
      <c r="H627" s="146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  <c r="AA627" s="101"/>
      <c r="AB627" s="101"/>
      <c r="AC627" s="101"/>
    </row>
    <row r="628" spans="1:29" ht="12.75" customHeight="1" x14ac:dyDescent="0.25">
      <c r="A628" s="143"/>
      <c r="B628" s="144"/>
      <c r="C628" s="145"/>
      <c r="D628" s="144"/>
      <c r="E628" s="145"/>
      <c r="F628" s="144"/>
      <c r="G628" s="145"/>
      <c r="H628" s="146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  <c r="AA628" s="101"/>
      <c r="AB628" s="101"/>
      <c r="AC628" s="101"/>
    </row>
    <row r="629" spans="1:29" ht="12.75" customHeight="1" x14ac:dyDescent="0.25">
      <c r="A629" s="143"/>
      <c r="B629" s="144"/>
      <c r="C629" s="145"/>
      <c r="D629" s="144"/>
      <c r="E629" s="145"/>
      <c r="F629" s="144"/>
      <c r="G629" s="145"/>
      <c r="H629" s="146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  <c r="AA629" s="101"/>
      <c r="AB629" s="101"/>
      <c r="AC629" s="101"/>
    </row>
    <row r="630" spans="1:29" ht="12.75" customHeight="1" x14ac:dyDescent="0.25">
      <c r="A630" s="143"/>
      <c r="B630" s="144"/>
      <c r="C630" s="145"/>
      <c r="D630" s="144"/>
      <c r="E630" s="145"/>
      <c r="F630" s="144"/>
      <c r="G630" s="145"/>
      <c r="H630" s="146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  <c r="AA630" s="101"/>
      <c r="AB630" s="101"/>
      <c r="AC630" s="101"/>
    </row>
    <row r="631" spans="1:29" ht="12.75" customHeight="1" x14ac:dyDescent="0.25">
      <c r="A631" s="143"/>
      <c r="B631" s="144"/>
      <c r="C631" s="145"/>
      <c r="D631" s="144"/>
      <c r="E631" s="145"/>
      <c r="F631" s="144"/>
      <c r="G631" s="145"/>
      <c r="H631" s="146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  <c r="AA631" s="101"/>
      <c r="AB631" s="101"/>
      <c r="AC631" s="101"/>
    </row>
    <row r="632" spans="1:29" ht="12.75" customHeight="1" x14ac:dyDescent="0.25">
      <c r="A632" s="143"/>
      <c r="B632" s="144"/>
      <c r="C632" s="145"/>
      <c r="D632" s="144"/>
      <c r="E632" s="145"/>
      <c r="F632" s="144"/>
      <c r="G632" s="145"/>
      <c r="H632" s="146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  <c r="AA632" s="101"/>
      <c r="AB632" s="101"/>
      <c r="AC632" s="101"/>
    </row>
    <row r="633" spans="1:29" ht="12.75" customHeight="1" x14ac:dyDescent="0.25">
      <c r="A633" s="143"/>
      <c r="B633" s="144"/>
      <c r="C633" s="145"/>
      <c r="D633" s="144"/>
      <c r="E633" s="145"/>
      <c r="F633" s="144"/>
      <c r="G633" s="145"/>
      <c r="H633" s="146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  <c r="AA633" s="101"/>
      <c r="AB633" s="101"/>
      <c r="AC633" s="101"/>
    </row>
    <row r="634" spans="1:29" ht="12.75" customHeight="1" x14ac:dyDescent="0.25">
      <c r="A634" s="143"/>
      <c r="B634" s="144"/>
      <c r="C634" s="145"/>
      <c r="D634" s="144"/>
      <c r="E634" s="145"/>
      <c r="F634" s="144"/>
      <c r="G634" s="145"/>
      <c r="H634" s="146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  <c r="AA634" s="101"/>
      <c r="AB634" s="101"/>
      <c r="AC634" s="101"/>
    </row>
    <row r="635" spans="1:29" ht="12.75" customHeight="1" x14ac:dyDescent="0.25">
      <c r="A635" s="143"/>
      <c r="B635" s="144"/>
      <c r="C635" s="145"/>
      <c r="D635" s="144"/>
      <c r="E635" s="145"/>
      <c r="F635" s="144"/>
      <c r="G635" s="145"/>
      <c r="H635" s="146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  <c r="AA635" s="101"/>
      <c r="AB635" s="101"/>
      <c r="AC635" s="101"/>
    </row>
    <row r="636" spans="1:29" ht="12.75" customHeight="1" x14ac:dyDescent="0.25">
      <c r="A636" s="143"/>
      <c r="B636" s="144"/>
      <c r="C636" s="145"/>
      <c r="D636" s="144"/>
      <c r="E636" s="145"/>
      <c r="F636" s="144"/>
      <c r="G636" s="145"/>
      <c r="H636" s="146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  <c r="AA636" s="101"/>
      <c r="AB636" s="101"/>
      <c r="AC636" s="101"/>
    </row>
    <row r="637" spans="1:29" ht="12.75" customHeight="1" x14ac:dyDescent="0.25">
      <c r="A637" s="143"/>
      <c r="B637" s="144"/>
      <c r="C637" s="145"/>
      <c r="D637" s="144"/>
      <c r="E637" s="145"/>
      <c r="F637" s="144"/>
      <c r="G637" s="145"/>
      <c r="H637" s="146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  <c r="AA637" s="101"/>
      <c r="AB637" s="101"/>
      <c r="AC637" s="101"/>
    </row>
    <row r="638" spans="1:29" ht="12.75" customHeight="1" x14ac:dyDescent="0.25">
      <c r="A638" s="143"/>
      <c r="B638" s="144"/>
      <c r="C638" s="145"/>
      <c r="D638" s="144"/>
      <c r="E638" s="145"/>
      <c r="F638" s="144"/>
      <c r="G638" s="145"/>
      <c r="H638" s="146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  <c r="AA638" s="101"/>
      <c r="AB638" s="101"/>
      <c r="AC638" s="101"/>
    </row>
    <row r="639" spans="1:29" ht="12.75" customHeight="1" x14ac:dyDescent="0.25">
      <c r="A639" s="143"/>
      <c r="B639" s="144"/>
      <c r="C639" s="145"/>
      <c r="D639" s="144"/>
      <c r="E639" s="145"/>
      <c r="F639" s="144"/>
      <c r="G639" s="145"/>
      <c r="H639" s="146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  <c r="AA639" s="101"/>
      <c r="AB639" s="101"/>
      <c r="AC639" s="101"/>
    </row>
    <row r="640" spans="1:29" ht="12.75" customHeight="1" x14ac:dyDescent="0.25">
      <c r="A640" s="143"/>
      <c r="B640" s="144"/>
      <c r="C640" s="145"/>
      <c r="D640" s="144"/>
      <c r="E640" s="145"/>
      <c r="F640" s="144"/>
      <c r="G640" s="145"/>
      <c r="H640" s="146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  <c r="AA640" s="101"/>
      <c r="AB640" s="101"/>
      <c r="AC640" s="101"/>
    </row>
    <row r="641" spans="1:29" ht="12.75" customHeight="1" x14ac:dyDescent="0.25">
      <c r="A641" s="143"/>
      <c r="B641" s="144"/>
      <c r="C641" s="145"/>
      <c r="D641" s="144"/>
      <c r="E641" s="145"/>
      <c r="F641" s="144"/>
      <c r="G641" s="145"/>
      <c r="H641" s="146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  <c r="AA641" s="101"/>
      <c r="AB641" s="101"/>
      <c r="AC641" s="101"/>
    </row>
    <row r="642" spans="1:29" ht="12.75" customHeight="1" x14ac:dyDescent="0.25">
      <c r="A642" s="143"/>
      <c r="B642" s="144"/>
      <c r="C642" s="145"/>
      <c r="D642" s="144"/>
      <c r="E642" s="145"/>
      <c r="F642" s="144"/>
      <c r="G642" s="145"/>
      <c r="H642" s="146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  <c r="AA642" s="101"/>
      <c r="AB642" s="101"/>
      <c r="AC642" s="101"/>
    </row>
    <row r="643" spans="1:29" ht="12.75" customHeight="1" x14ac:dyDescent="0.25">
      <c r="A643" s="143"/>
      <c r="B643" s="144"/>
      <c r="C643" s="145"/>
      <c r="D643" s="144"/>
      <c r="E643" s="145"/>
      <c r="F643" s="144"/>
      <c r="G643" s="145"/>
      <c r="H643" s="146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  <c r="AA643" s="101"/>
      <c r="AB643" s="101"/>
      <c r="AC643" s="101"/>
    </row>
    <row r="644" spans="1:29" ht="12.75" customHeight="1" x14ac:dyDescent="0.25">
      <c r="A644" s="143"/>
      <c r="B644" s="144"/>
      <c r="C644" s="145"/>
      <c r="D644" s="144"/>
      <c r="E644" s="145"/>
      <c r="F644" s="144"/>
      <c r="G644" s="145"/>
      <c r="H644" s="146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  <c r="AA644" s="101"/>
      <c r="AB644" s="101"/>
      <c r="AC644" s="101"/>
    </row>
    <row r="645" spans="1:29" ht="12.75" customHeight="1" x14ac:dyDescent="0.25">
      <c r="A645" s="143"/>
      <c r="B645" s="144"/>
      <c r="C645" s="145"/>
      <c r="D645" s="144"/>
      <c r="E645" s="145"/>
      <c r="F645" s="144"/>
      <c r="G645" s="145"/>
      <c r="H645" s="146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  <c r="AA645" s="101"/>
      <c r="AB645" s="101"/>
      <c r="AC645" s="101"/>
    </row>
    <row r="646" spans="1:29" ht="12.75" customHeight="1" x14ac:dyDescent="0.25">
      <c r="A646" s="143"/>
      <c r="B646" s="144"/>
      <c r="C646" s="145"/>
      <c r="D646" s="144"/>
      <c r="E646" s="145"/>
      <c r="F646" s="144"/>
      <c r="G646" s="145"/>
      <c r="H646" s="146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  <c r="AA646" s="101"/>
      <c r="AB646" s="101"/>
      <c r="AC646" s="101"/>
    </row>
    <row r="647" spans="1:29" ht="12.75" customHeight="1" x14ac:dyDescent="0.25">
      <c r="A647" s="143"/>
      <c r="B647" s="144"/>
      <c r="C647" s="145"/>
      <c r="D647" s="144"/>
      <c r="E647" s="145"/>
      <c r="F647" s="144"/>
      <c r="G647" s="145"/>
      <c r="H647" s="146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  <c r="AA647" s="101"/>
      <c r="AB647" s="101"/>
      <c r="AC647" s="101"/>
    </row>
    <row r="648" spans="1:29" ht="12.75" customHeight="1" x14ac:dyDescent="0.25">
      <c r="A648" s="143"/>
      <c r="B648" s="144"/>
      <c r="C648" s="145"/>
      <c r="D648" s="144"/>
      <c r="E648" s="145"/>
      <c r="F648" s="144"/>
      <c r="G648" s="145"/>
      <c r="H648" s="146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  <c r="AA648" s="101"/>
      <c r="AB648" s="101"/>
      <c r="AC648" s="101"/>
    </row>
    <row r="649" spans="1:29" ht="12.75" customHeight="1" x14ac:dyDescent="0.25">
      <c r="A649" s="143"/>
      <c r="B649" s="144"/>
      <c r="C649" s="145"/>
      <c r="D649" s="144"/>
      <c r="E649" s="145"/>
      <c r="F649" s="144"/>
      <c r="G649" s="145"/>
      <c r="H649" s="146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  <c r="AA649" s="101"/>
      <c r="AB649" s="101"/>
      <c r="AC649" s="101"/>
    </row>
    <row r="650" spans="1:29" ht="12.75" customHeight="1" x14ac:dyDescent="0.25">
      <c r="A650" s="143"/>
      <c r="B650" s="144"/>
      <c r="C650" s="145"/>
      <c r="D650" s="144"/>
      <c r="E650" s="145"/>
      <c r="F650" s="144"/>
      <c r="G650" s="145"/>
      <c r="H650" s="146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  <c r="AA650" s="101"/>
      <c r="AB650" s="101"/>
      <c r="AC650" s="101"/>
    </row>
    <row r="651" spans="1:29" ht="12.75" customHeight="1" x14ac:dyDescent="0.25">
      <c r="A651" s="143"/>
      <c r="B651" s="144"/>
      <c r="C651" s="145"/>
      <c r="D651" s="144"/>
      <c r="E651" s="145"/>
      <c r="F651" s="144"/>
      <c r="G651" s="145"/>
      <c r="H651" s="146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  <c r="AA651" s="101"/>
      <c r="AB651" s="101"/>
      <c r="AC651" s="101"/>
    </row>
    <row r="652" spans="1:29" ht="12.75" customHeight="1" x14ac:dyDescent="0.25">
      <c r="A652" s="143"/>
      <c r="B652" s="144"/>
      <c r="C652" s="145"/>
      <c r="D652" s="144"/>
      <c r="E652" s="145"/>
      <c r="F652" s="144"/>
      <c r="G652" s="145"/>
      <c r="H652" s="146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  <c r="AA652" s="101"/>
      <c r="AB652" s="101"/>
      <c r="AC652" s="101"/>
    </row>
    <row r="653" spans="1:29" ht="12.75" customHeight="1" x14ac:dyDescent="0.25">
      <c r="A653" s="143"/>
      <c r="B653" s="144"/>
      <c r="C653" s="145"/>
      <c r="D653" s="144"/>
      <c r="E653" s="145"/>
      <c r="F653" s="144"/>
      <c r="G653" s="145"/>
      <c r="H653" s="146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  <c r="AA653" s="101"/>
      <c r="AB653" s="101"/>
      <c r="AC653" s="101"/>
    </row>
    <row r="654" spans="1:29" ht="12.75" customHeight="1" x14ac:dyDescent="0.25">
      <c r="A654" s="143"/>
      <c r="B654" s="144"/>
      <c r="C654" s="145"/>
      <c r="D654" s="144"/>
      <c r="E654" s="145"/>
      <c r="F654" s="144"/>
      <c r="G654" s="145"/>
      <c r="H654" s="146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  <c r="AA654" s="101"/>
      <c r="AB654" s="101"/>
      <c r="AC654" s="101"/>
    </row>
    <row r="655" spans="1:29" ht="12.75" customHeight="1" x14ac:dyDescent="0.25">
      <c r="A655" s="143"/>
      <c r="B655" s="144"/>
      <c r="C655" s="145"/>
      <c r="D655" s="144"/>
      <c r="E655" s="145"/>
      <c r="F655" s="144"/>
      <c r="G655" s="145"/>
      <c r="H655" s="146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  <c r="AA655" s="101"/>
      <c r="AB655" s="101"/>
      <c r="AC655" s="101"/>
    </row>
    <row r="656" spans="1:29" ht="12.75" customHeight="1" x14ac:dyDescent="0.25">
      <c r="A656" s="143"/>
      <c r="B656" s="144"/>
      <c r="C656" s="145"/>
      <c r="D656" s="144"/>
      <c r="E656" s="145"/>
      <c r="F656" s="144"/>
      <c r="G656" s="145"/>
      <c r="H656" s="146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  <c r="AA656" s="101"/>
      <c r="AB656" s="101"/>
      <c r="AC656" s="101"/>
    </row>
    <row r="657" spans="1:29" ht="12.75" customHeight="1" x14ac:dyDescent="0.25">
      <c r="A657" s="143"/>
      <c r="B657" s="144"/>
      <c r="C657" s="145"/>
      <c r="D657" s="144"/>
      <c r="E657" s="145"/>
      <c r="F657" s="144"/>
      <c r="G657" s="145"/>
      <c r="H657" s="146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  <c r="AA657" s="101"/>
      <c r="AB657" s="101"/>
      <c r="AC657" s="101"/>
    </row>
    <row r="658" spans="1:29" ht="12.75" customHeight="1" x14ac:dyDescent="0.25">
      <c r="A658" s="143"/>
      <c r="B658" s="144"/>
      <c r="C658" s="145"/>
      <c r="D658" s="144"/>
      <c r="E658" s="145"/>
      <c r="F658" s="144"/>
      <c r="G658" s="145"/>
      <c r="H658" s="146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  <c r="AA658" s="101"/>
      <c r="AB658" s="101"/>
      <c r="AC658" s="101"/>
    </row>
    <row r="659" spans="1:29" ht="12.75" customHeight="1" x14ac:dyDescent="0.25">
      <c r="A659" s="143"/>
      <c r="B659" s="144"/>
      <c r="C659" s="145"/>
      <c r="D659" s="144"/>
      <c r="E659" s="145"/>
      <c r="F659" s="144"/>
      <c r="G659" s="145"/>
      <c r="H659" s="146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  <c r="AA659" s="101"/>
      <c r="AB659" s="101"/>
      <c r="AC659" s="101"/>
    </row>
    <row r="660" spans="1:29" ht="12.75" customHeight="1" x14ac:dyDescent="0.25">
      <c r="A660" s="143"/>
      <c r="B660" s="144"/>
      <c r="C660" s="145"/>
      <c r="D660" s="144"/>
      <c r="E660" s="145"/>
      <c r="F660" s="144"/>
      <c r="G660" s="145"/>
      <c r="H660" s="146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  <c r="AA660" s="101"/>
      <c r="AB660" s="101"/>
      <c r="AC660" s="101"/>
    </row>
    <row r="661" spans="1:29" ht="12.75" customHeight="1" x14ac:dyDescent="0.25">
      <c r="A661" s="143"/>
      <c r="B661" s="144"/>
      <c r="C661" s="145"/>
      <c r="D661" s="144"/>
      <c r="E661" s="145"/>
      <c r="F661" s="144"/>
      <c r="G661" s="145"/>
      <c r="H661" s="146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  <c r="AA661" s="101"/>
      <c r="AB661" s="101"/>
      <c r="AC661" s="101"/>
    </row>
    <row r="662" spans="1:29" ht="12.75" customHeight="1" x14ac:dyDescent="0.25">
      <c r="A662" s="143"/>
      <c r="B662" s="144"/>
      <c r="C662" s="145"/>
      <c r="D662" s="144"/>
      <c r="E662" s="145"/>
      <c r="F662" s="144"/>
      <c r="G662" s="145"/>
      <c r="H662" s="146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  <c r="AA662" s="101"/>
      <c r="AB662" s="101"/>
      <c r="AC662" s="101"/>
    </row>
    <row r="663" spans="1:29" ht="12.75" customHeight="1" x14ac:dyDescent="0.25">
      <c r="A663" s="143"/>
      <c r="B663" s="144"/>
      <c r="C663" s="145"/>
      <c r="D663" s="144"/>
      <c r="E663" s="145"/>
      <c r="F663" s="144"/>
      <c r="G663" s="145"/>
      <c r="H663" s="146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  <c r="AA663" s="101"/>
      <c r="AB663" s="101"/>
      <c r="AC663" s="101"/>
    </row>
    <row r="664" spans="1:29" ht="12.75" customHeight="1" x14ac:dyDescent="0.25">
      <c r="A664" s="143"/>
      <c r="B664" s="144"/>
      <c r="C664" s="145"/>
      <c r="D664" s="144"/>
      <c r="E664" s="145"/>
      <c r="F664" s="144"/>
      <c r="G664" s="145"/>
      <c r="H664" s="146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  <c r="AA664" s="101"/>
      <c r="AB664" s="101"/>
      <c r="AC664" s="101"/>
    </row>
    <row r="665" spans="1:29" ht="12.75" customHeight="1" x14ac:dyDescent="0.25">
      <c r="A665" s="143"/>
      <c r="B665" s="144"/>
      <c r="C665" s="145"/>
      <c r="D665" s="144"/>
      <c r="E665" s="145"/>
      <c r="F665" s="144"/>
      <c r="G665" s="145"/>
      <c r="H665" s="146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  <c r="AA665" s="101"/>
      <c r="AB665" s="101"/>
      <c r="AC665" s="101"/>
    </row>
    <row r="666" spans="1:29" ht="12.75" customHeight="1" x14ac:dyDescent="0.25">
      <c r="A666" s="143"/>
      <c r="B666" s="144"/>
      <c r="C666" s="145"/>
      <c r="D666" s="144"/>
      <c r="E666" s="145"/>
      <c r="F666" s="144"/>
      <c r="G666" s="145"/>
      <c r="H666" s="146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  <c r="AA666" s="101"/>
      <c r="AB666" s="101"/>
      <c r="AC666" s="101"/>
    </row>
    <row r="667" spans="1:29" ht="12.75" customHeight="1" x14ac:dyDescent="0.25">
      <c r="A667" s="143"/>
      <c r="B667" s="144"/>
      <c r="C667" s="145"/>
      <c r="D667" s="144"/>
      <c r="E667" s="145"/>
      <c r="F667" s="144"/>
      <c r="G667" s="145"/>
      <c r="H667" s="146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  <c r="AA667" s="101"/>
      <c r="AB667" s="101"/>
      <c r="AC667" s="101"/>
    </row>
    <row r="668" spans="1:29" ht="12.75" customHeight="1" x14ac:dyDescent="0.25">
      <c r="A668" s="143"/>
      <c r="B668" s="144"/>
      <c r="C668" s="145"/>
      <c r="D668" s="144"/>
      <c r="E668" s="145"/>
      <c r="F668" s="144"/>
      <c r="G668" s="145"/>
      <c r="H668" s="146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  <c r="AA668" s="101"/>
      <c r="AB668" s="101"/>
      <c r="AC668" s="101"/>
    </row>
    <row r="669" spans="1:29" ht="12.75" customHeight="1" x14ac:dyDescent="0.25">
      <c r="A669" s="143"/>
      <c r="B669" s="144"/>
      <c r="C669" s="145"/>
      <c r="D669" s="144"/>
      <c r="E669" s="145"/>
      <c r="F669" s="144"/>
      <c r="G669" s="145"/>
      <c r="H669" s="146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  <c r="AA669" s="101"/>
      <c r="AB669" s="101"/>
      <c r="AC669" s="101"/>
    </row>
    <row r="670" spans="1:29" ht="12.75" customHeight="1" x14ac:dyDescent="0.25">
      <c r="A670" s="143"/>
      <c r="B670" s="144"/>
      <c r="C670" s="145"/>
      <c r="D670" s="144"/>
      <c r="E670" s="145"/>
      <c r="F670" s="144"/>
      <c r="G670" s="145"/>
      <c r="H670" s="146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  <c r="AA670" s="101"/>
      <c r="AB670" s="101"/>
      <c r="AC670" s="101"/>
    </row>
    <row r="671" spans="1:29" ht="12.75" customHeight="1" x14ac:dyDescent="0.25">
      <c r="A671" s="143"/>
      <c r="B671" s="144"/>
      <c r="C671" s="145"/>
      <c r="D671" s="144"/>
      <c r="E671" s="145"/>
      <c r="F671" s="144"/>
      <c r="G671" s="145"/>
      <c r="H671" s="146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  <c r="AA671" s="101"/>
      <c r="AB671" s="101"/>
      <c r="AC671" s="101"/>
    </row>
    <row r="672" spans="1:29" ht="12.75" customHeight="1" x14ac:dyDescent="0.25">
      <c r="A672" s="143"/>
      <c r="B672" s="144"/>
      <c r="C672" s="145"/>
      <c r="D672" s="144"/>
      <c r="E672" s="145"/>
      <c r="F672" s="144"/>
      <c r="G672" s="145"/>
      <c r="H672" s="146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  <c r="AA672" s="101"/>
      <c r="AB672" s="101"/>
      <c r="AC672" s="101"/>
    </row>
    <row r="673" spans="1:29" ht="12.75" customHeight="1" x14ac:dyDescent="0.25">
      <c r="A673" s="143"/>
      <c r="B673" s="144"/>
      <c r="C673" s="145"/>
      <c r="D673" s="144"/>
      <c r="E673" s="145"/>
      <c r="F673" s="144"/>
      <c r="G673" s="145"/>
      <c r="H673" s="146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  <c r="AA673" s="101"/>
      <c r="AB673" s="101"/>
      <c r="AC673" s="101"/>
    </row>
    <row r="674" spans="1:29" ht="12.75" customHeight="1" x14ac:dyDescent="0.25">
      <c r="A674" s="143"/>
      <c r="B674" s="144"/>
      <c r="C674" s="145"/>
      <c r="D674" s="144"/>
      <c r="E674" s="145"/>
      <c r="F674" s="144"/>
      <c r="G674" s="145"/>
      <c r="H674" s="146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  <c r="AA674" s="101"/>
      <c r="AB674" s="101"/>
      <c r="AC674" s="101"/>
    </row>
    <row r="675" spans="1:29" ht="12.75" customHeight="1" x14ac:dyDescent="0.25">
      <c r="A675" s="143"/>
      <c r="B675" s="144"/>
      <c r="C675" s="145"/>
      <c r="D675" s="144"/>
      <c r="E675" s="145"/>
      <c r="F675" s="144"/>
      <c r="G675" s="145"/>
      <c r="H675" s="146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  <c r="AA675" s="101"/>
      <c r="AB675" s="101"/>
      <c r="AC675" s="101"/>
    </row>
    <row r="676" spans="1:29" ht="12.75" customHeight="1" x14ac:dyDescent="0.25">
      <c r="A676" s="143"/>
      <c r="B676" s="144"/>
      <c r="C676" s="145"/>
      <c r="D676" s="144"/>
      <c r="E676" s="145"/>
      <c r="F676" s="144"/>
      <c r="G676" s="145"/>
      <c r="H676" s="146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  <c r="AA676" s="101"/>
      <c r="AB676" s="101"/>
      <c r="AC676" s="101"/>
    </row>
    <row r="677" spans="1:29" ht="12.75" customHeight="1" x14ac:dyDescent="0.25">
      <c r="A677" s="143"/>
      <c r="B677" s="144"/>
      <c r="C677" s="145"/>
      <c r="D677" s="144"/>
      <c r="E677" s="145"/>
      <c r="F677" s="144"/>
      <c r="G677" s="145"/>
      <c r="H677" s="146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  <c r="AA677" s="101"/>
      <c r="AB677" s="101"/>
      <c r="AC677" s="101"/>
    </row>
    <row r="678" spans="1:29" ht="12.75" customHeight="1" x14ac:dyDescent="0.25">
      <c r="A678" s="143"/>
      <c r="B678" s="144"/>
      <c r="C678" s="145"/>
      <c r="D678" s="144"/>
      <c r="E678" s="145"/>
      <c r="F678" s="144"/>
      <c r="G678" s="145"/>
      <c r="H678" s="146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  <c r="AA678" s="101"/>
      <c r="AB678" s="101"/>
      <c r="AC678" s="101"/>
    </row>
    <row r="679" spans="1:29" ht="12.75" customHeight="1" x14ac:dyDescent="0.25">
      <c r="A679" s="143"/>
      <c r="B679" s="144"/>
      <c r="C679" s="145"/>
      <c r="D679" s="144"/>
      <c r="E679" s="145"/>
      <c r="F679" s="144"/>
      <c r="G679" s="145"/>
      <c r="H679" s="146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  <c r="AA679" s="101"/>
      <c r="AB679" s="101"/>
      <c r="AC679" s="101"/>
    </row>
    <row r="680" spans="1:29" ht="12.75" customHeight="1" x14ac:dyDescent="0.25">
      <c r="A680" s="143"/>
      <c r="B680" s="144"/>
      <c r="C680" s="145"/>
      <c r="D680" s="144"/>
      <c r="E680" s="145"/>
      <c r="F680" s="144"/>
      <c r="G680" s="145"/>
      <c r="H680" s="146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  <c r="AA680" s="101"/>
      <c r="AB680" s="101"/>
      <c r="AC680" s="101"/>
    </row>
    <row r="681" spans="1:29" ht="12.75" customHeight="1" x14ac:dyDescent="0.25">
      <c r="A681" s="143"/>
      <c r="B681" s="144"/>
      <c r="C681" s="145"/>
      <c r="D681" s="144"/>
      <c r="E681" s="145"/>
      <c r="F681" s="144"/>
      <c r="G681" s="145"/>
      <c r="H681" s="146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  <c r="AA681" s="101"/>
      <c r="AB681" s="101"/>
      <c r="AC681" s="101"/>
    </row>
    <row r="682" spans="1:29" ht="12.75" customHeight="1" x14ac:dyDescent="0.25">
      <c r="A682" s="143"/>
      <c r="B682" s="144"/>
      <c r="C682" s="145"/>
      <c r="D682" s="144"/>
      <c r="E682" s="145"/>
      <c r="F682" s="144"/>
      <c r="G682" s="145"/>
      <c r="H682" s="146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  <c r="AA682" s="101"/>
      <c r="AB682" s="101"/>
      <c r="AC682" s="101"/>
    </row>
    <row r="683" spans="1:29" ht="12.75" customHeight="1" x14ac:dyDescent="0.25">
      <c r="A683" s="143"/>
      <c r="B683" s="144"/>
      <c r="C683" s="145"/>
      <c r="D683" s="144"/>
      <c r="E683" s="145"/>
      <c r="F683" s="144"/>
      <c r="G683" s="145"/>
      <c r="H683" s="146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  <c r="AA683" s="101"/>
      <c r="AB683" s="101"/>
      <c r="AC683" s="101"/>
    </row>
    <row r="684" spans="1:29" ht="12.75" customHeight="1" x14ac:dyDescent="0.25">
      <c r="A684" s="143"/>
      <c r="B684" s="144"/>
      <c r="C684" s="145"/>
      <c r="D684" s="144"/>
      <c r="E684" s="145"/>
      <c r="F684" s="144"/>
      <c r="G684" s="145"/>
      <c r="H684" s="146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  <c r="AA684" s="101"/>
      <c r="AB684" s="101"/>
      <c r="AC684" s="101"/>
    </row>
    <row r="685" spans="1:29" ht="12.75" customHeight="1" x14ac:dyDescent="0.25">
      <c r="A685" s="143"/>
      <c r="B685" s="144"/>
      <c r="C685" s="145"/>
      <c r="D685" s="144"/>
      <c r="E685" s="145"/>
      <c r="F685" s="144"/>
      <c r="G685" s="145"/>
      <c r="H685" s="146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  <c r="AA685" s="101"/>
      <c r="AB685" s="101"/>
      <c r="AC685" s="101"/>
    </row>
    <row r="686" spans="1:29" ht="12.75" customHeight="1" x14ac:dyDescent="0.25">
      <c r="A686" s="143"/>
      <c r="B686" s="144"/>
      <c r="C686" s="145"/>
      <c r="D686" s="144"/>
      <c r="E686" s="145"/>
      <c r="F686" s="144"/>
      <c r="G686" s="145"/>
      <c r="H686" s="146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  <c r="AA686" s="101"/>
      <c r="AB686" s="101"/>
      <c r="AC686" s="101"/>
    </row>
    <row r="687" spans="1:29" ht="12.75" customHeight="1" x14ac:dyDescent="0.25">
      <c r="A687" s="143"/>
      <c r="B687" s="144"/>
      <c r="C687" s="145"/>
      <c r="D687" s="144"/>
      <c r="E687" s="145"/>
      <c r="F687" s="144"/>
      <c r="G687" s="145"/>
      <c r="H687" s="146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  <c r="AA687" s="101"/>
      <c r="AB687" s="101"/>
      <c r="AC687" s="101"/>
    </row>
    <row r="688" spans="1:29" ht="12.75" customHeight="1" x14ac:dyDescent="0.25">
      <c r="A688" s="143"/>
      <c r="B688" s="144"/>
      <c r="C688" s="145"/>
      <c r="D688" s="144"/>
      <c r="E688" s="145"/>
      <c r="F688" s="144"/>
      <c r="G688" s="145"/>
      <c r="H688" s="146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  <c r="AA688" s="101"/>
      <c r="AB688" s="101"/>
      <c r="AC688" s="101"/>
    </row>
    <row r="689" spans="1:29" ht="12.75" customHeight="1" x14ac:dyDescent="0.25">
      <c r="A689" s="143"/>
      <c r="B689" s="144"/>
      <c r="C689" s="145"/>
      <c r="D689" s="144"/>
      <c r="E689" s="145"/>
      <c r="F689" s="144"/>
      <c r="G689" s="145"/>
      <c r="H689" s="146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  <c r="AA689" s="101"/>
      <c r="AB689" s="101"/>
      <c r="AC689" s="101"/>
    </row>
    <row r="690" spans="1:29" ht="12.75" customHeight="1" x14ac:dyDescent="0.25">
      <c r="A690" s="143"/>
      <c r="B690" s="144"/>
      <c r="C690" s="145"/>
      <c r="D690" s="144"/>
      <c r="E690" s="145"/>
      <c r="F690" s="144"/>
      <c r="G690" s="145"/>
      <c r="H690" s="146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  <c r="AA690" s="101"/>
      <c r="AB690" s="101"/>
      <c r="AC690" s="101"/>
    </row>
    <row r="691" spans="1:29" ht="12.75" customHeight="1" x14ac:dyDescent="0.25">
      <c r="A691" s="143"/>
      <c r="B691" s="144"/>
      <c r="C691" s="145"/>
      <c r="D691" s="144"/>
      <c r="E691" s="145"/>
      <c r="F691" s="144"/>
      <c r="G691" s="145"/>
      <c r="H691" s="146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  <c r="AA691" s="101"/>
      <c r="AB691" s="101"/>
      <c r="AC691" s="101"/>
    </row>
    <row r="692" spans="1:29" ht="12.75" customHeight="1" x14ac:dyDescent="0.25">
      <c r="A692" s="143"/>
      <c r="B692" s="144"/>
      <c r="C692" s="145"/>
      <c r="D692" s="144"/>
      <c r="E692" s="145"/>
      <c r="F692" s="144"/>
      <c r="G692" s="145"/>
      <c r="H692" s="146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  <c r="AA692" s="101"/>
      <c r="AB692" s="101"/>
      <c r="AC692" s="101"/>
    </row>
    <row r="693" spans="1:29" ht="12.75" customHeight="1" x14ac:dyDescent="0.25">
      <c r="A693" s="143"/>
      <c r="B693" s="144"/>
      <c r="C693" s="145"/>
      <c r="D693" s="144"/>
      <c r="E693" s="145"/>
      <c r="F693" s="144"/>
      <c r="G693" s="145"/>
      <c r="H693" s="146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  <c r="AA693" s="101"/>
      <c r="AB693" s="101"/>
      <c r="AC693" s="101"/>
    </row>
    <row r="694" spans="1:29" ht="12.75" customHeight="1" x14ac:dyDescent="0.25">
      <c r="A694" s="143"/>
      <c r="B694" s="144"/>
      <c r="C694" s="145"/>
      <c r="D694" s="144"/>
      <c r="E694" s="145"/>
      <c r="F694" s="144"/>
      <c r="G694" s="145"/>
      <c r="H694" s="146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  <c r="AA694" s="101"/>
      <c r="AB694" s="101"/>
      <c r="AC694" s="101"/>
    </row>
    <row r="695" spans="1:29" ht="12.75" customHeight="1" x14ac:dyDescent="0.25">
      <c r="A695" s="143"/>
      <c r="B695" s="144"/>
      <c r="C695" s="145"/>
      <c r="D695" s="144"/>
      <c r="E695" s="145"/>
      <c r="F695" s="144"/>
      <c r="G695" s="145"/>
      <c r="H695" s="146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  <c r="AA695" s="101"/>
      <c r="AB695" s="101"/>
      <c r="AC695" s="101"/>
    </row>
    <row r="696" spans="1:29" ht="12.75" customHeight="1" x14ac:dyDescent="0.25">
      <c r="A696" s="143"/>
      <c r="B696" s="144"/>
      <c r="C696" s="145"/>
      <c r="D696" s="144"/>
      <c r="E696" s="145"/>
      <c r="F696" s="144"/>
      <c r="G696" s="145"/>
      <c r="H696" s="146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  <c r="AA696" s="101"/>
      <c r="AB696" s="101"/>
      <c r="AC696" s="101"/>
    </row>
    <row r="697" spans="1:29" ht="12.75" customHeight="1" x14ac:dyDescent="0.25">
      <c r="A697" s="143"/>
      <c r="B697" s="144"/>
      <c r="C697" s="145"/>
      <c r="D697" s="144"/>
      <c r="E697" s="145"/>
      <c r="F697" s="144"/>
      <c r="G697" s="145"/>
      <c r="H697" s="146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  <c r="AA697" s="101"/>
      <c r="AB697" s="101"/>
      <c r="AC697" s="101"/>
    </row>
    <row r="698" spans="1:29" ht="12.75" customHeight="1" x14ac:dyDescent="0.25">
      <c r="A698" s="143"/>
      <c r="B698" s="144"/>
      <c r="C698" s="145"/>
      <c r="D698" s="144"/>
      <c r="E698" s="145"/>
      <c r="F698" s="144"/>
      <c r="G698" s="145"/>
      <c r="H698" s="146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  <c r="AA698" s="101"/>
      <c r="AB698" s="101"/>
      <c r="AC698" s="101"/>
    </row>
    <row r="699" spans="1:29" ht="12.75" customHeight="1" x14ac:dyDescent="0.25">
      <c r="A699" s="143"/>
      <c r="B699" s="144"/>
      <c r="C699" s="145"/>
      <c r="D699" s="144"/>
      <c r="E699" s="145"/>
      <c r="F699" s="144"/>
      <c r="G699" s="145"/>
      <c r="H699" s="146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  <c r="AA699" s="101"/>
      <c r="AB699" s="101"/>
      <c r="AC699" s="101"/>
    </row>
    <row r="700" spans="1:29" ht="12.75" customHeight="1" x14ac:dyDescent="0.25">
      <c r="A700" s="143"/>
      <c r="B700" s="144"/>
      <c r="C700" s="145"/>
      <c r="D700" s="144"/>
      <c r="E700" s="145"/>
      <c r="F700" s="144"/>
      <c r="G700" s="145"/>
      <c r="H700" s="146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  <c r="AA700" s="101"/>
      <c r="AB700" s="101"/>
      <c r="AC700" s="101"/>
    </row>
    <row r="701" spans="1:29" ht="12.75" customHeight="1" x14ac:dyDescent="0.25">
      <c r="A701" s="143"/>
      <c r="B701" s="144"/>
      <c r="C701" s="145"/>
      <c r="D701" s="144"/>
      <c r="E701" s="145"/>
      <c r="F701" s="144"/>
      <c r="G701" s="145"/>
      <c r="H701" s="146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  <c r="AA701" s="101"/>
      <c r="AB701" s="101"/>
      <c r="AC701" s="101"/>
    </row>
    <row r="702" spans="1:29" ht="12.75" customHeight="1" x14ac:dyDescent="0.25">
      <c r="A702" s="143"/>
      <c r="B702" s="144"/>
      <c r="C702" s="145"/>
      <c r="D702" s="144"/>
      <c r="E702" s="145"/>
      <c r="F702" s="144"/>
      <c r="G702" s="145"/>
      <c r="H702" s="146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  <c r="AA702" s="101"/>
      <c r="AB702" s="101"/>
      <c r="AC702" s="101"/>
    </row>
    <row r="703" spans="1:29" ht="12.75" customHeight="1" x14ac:dyDescent="0.25">
      <c r="A703" s="143"/>
      <c r="B703" s="144"/>
      <c r="C703" s="145"/>
      <c r="D703" s="144"/>
      <c r="E703" s="145"/>
      <c r="F703" s="144"/>
      <c r="G703" s="145"/>
      <c r="H703" s="146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  <c r="AA703" s="101"/>
      <c r="AB703" s="101"/>
      <c r="AC703" s="101"/>
    </row>
    <row r="704" spans="1:29" ht="12.75" customHeight="1" x14ac:dyDescent="0.25">
      <c r="A704" s="143"/>
      <c r="B704" s="144"/>
      <c r="C704" s="145"/>
      <c r="D704" s="144"/>
      <c r="E704" s="145"/>
      <c r="F704" s="144"/>
      <c r="G704" s="145"/>
      <c r="H704" s="146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  <c r="AA704" s="101"/>
      <c r="AB704" s="101"/>
      <c r="AC704" s="101"/>
    </row>
    <row r="705" spans="1:29" ht="12.75" customHeight="1" x14ac:dyDescent="0.25">
      <c r="A705" s="143"/>
      <c r="B705" s="144"/>
      <c r="C705" s="145"/>
      <c r="D705" s="144"/>
      <c r="E705" s="145"/>
      <c r="F705" s="144"/>
      <c r="G705" s="145"/>
      <c r="H705" s="146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  <c r="AA705" s="101"/>
      <c r="AB705" s="101"/>
      <c r="AC705" s="101"/>
    </row>
    <row r="706" spans="1:29" ht="12.75" customHeight="1" x14ac:dyDescent="0.25">
      <c r="A706" s="143"/>
      <c r="B706" s="144"/>
      <c r="C706" s="145"/>
      <c r="D706" s="144"/>
      <c r="E706" s="145"/>
      <c r="F706" s="144"/>
      <c r="G706" s="145"/>
      <c r="H706" s="146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  <c r="AA706" s="101"/>
      <c r="AB706" s="101"/>
      <c r="AC706" s="101"/>
    </row>
    <row r="707" spans="1:29" ht="12.75" customHeight="1" x14ac:dyDescent="0.25">
      <c r="A707" s="143"/>
      <c r="B707" s="144"/>
      <c r="C707" s="145"/>
      <c r="D707" s="144"/>
      <c r="E707" s="145"/>
      <c r="F707" s="144"/>
      <c r="G707" s="145"/>
      <c r="H707" s="146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  <c r="AA707" s="101"/>
      <c r="AB707" s="101"/>
      <c r="AC707" s="101"/>
    </row>
    <row r="708" spans="1:29" ht="12.75" customHeight="1" x14ac:dyDescent="0.25">
      <c r="A708" s="143"/>
      <c r="B708" s="144"/>
      <c r="C708" s="145"/>
      <c r="D708" s="144"/>
      <c r="E708" s="145"/>
      <c r="F708" s="144"/>
      <c r="G708" s="145"/>
      <c r="H708" s="146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  <c r="AA708" s="101"/>
      <c r="AB708" s="101"/>
      <c r="AC708" s="101"/>
    </row>
    <row r="709" spans="1:29" ht="12.75" customHeight="1" x14ac:dyDescent="0.25">
      <c r="A709" s="143"/>
      <c r="B709" s="144"/>
      <c r="C709" s="145"/>
      <c r="D709" s="144"/>
      <c r="E709" s="145"/>
      <c r="F709" s="144"/>
      <c r="G709" s="145"/>
      <c r="H709" s="146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  <c r="AA709" s="101"/>
      <c r="AB709" s="101"/>
      <c r="AC709" s="101"/>
    </row>
    <row r="710" spans="1:29" ht="12.75" customHeight="1" x14ac:dyDescent="0.25">
      <c r="A710" s="143"/>
      <c r="B710" s="144"/>
      <c r="C710" s="145"/>
      <c r="D710" s="144"/>
      <c r="E710" s="145"/>
      <c r="F710" s="144"/>
      <c r="G710" s="145"/>
      <c r="H710" s="146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  <c r="AA710" s="101"/>
      <c r="AB710" s="101"/>
      <c r="AC710" s="101"/>
    </row>
    <row r="711" spans="1:29" ht="12.75" customHeight="1" x14ac:dyDescent="0.25">
      <c r="A711" s="143"/>
      <c r="B711" s="144"/>
      <c r="C711" s="145"/>
      <c r="D711" s="144"/>
      <c r="E711" s="145"/>
      <c r="F711" s="144"/>
      <c r="G711" s="145"/>
      <c r="H711" s="146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  <c r="AA711" s="101"/>
      <c r="AB711" s="101"/>
      <c r="AC711" s="101"/>
    </row>
    <row r="712" spans="1:29" ht="12.75" customHeight="1" x14ac:dyDescent="0.25">
      <c r="A712" s="143"/>
      <c r="B712" s="144"/>
      <c r="C712" s="145"/>
      <c r="D712" s="144"/>
      <c r="E712" s="145"/>
      <c r="F712" s="144"/>
      <c r="G712" s="145"/>
      <c r="H712" s="146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  <c r="AA712" s="101"/>
      <c r="AB712" s="101"/>
      <c r="AC712" s="101"/>
    </row>
    <row r="713" spans="1:29" ht="12.75" customHeight="1" x14ac:dyDescent="0.25">
      <c r="A713" s="143"/>
      <c r="B713" s="144"/>
      <c r="C713" s="145"/>
      <c r="D713" s="144"/>
      <c r="E713" s="145"/>
      <c r="F713" s="144"/>
      <c r="G713" s="145"/>
      <c r="H713" s="146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  <c r="AA713" s="101"/>
      <c r="AB713" s="101"/>
      <c r="AC713" s="101"/>
    </row>
    <row r="714" spans="1:29" ht="12.75" customHeight="1" x14ac:dyDescent="0.25">
      <c r="A714" s="143"/>
      <c r="B714" s="144"/>
      <c r="C714" s="145"/>
      <c r="D714" s="144"/>
      <c r="E714" s="145"/>
      <c r="F714" s="144"/>
      <c r="G714" s="145"/>
      <c r="H714" s="146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  <c r="AA714" s="101"/>
      <c r="AB714" s="101"/>
      <c r="AC714" s="101"/>
    </row>
    <row r="715" spans="1:29" ht="12.75" customHeight="1" x14ac:dyDescent="0.25">
      <c r="A715" s="143"/>
      <c r="B715" s="144"/>
      <c r="C715" s="145"/>
      <c r="D715" s="144"/>
      <c r="E715" s="145"/>
      <c r="F715" s="144"/>
      <c r="G715" s="145"/>
      <c r="H715" s="146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  <c r="AA715" s="101"/>
      <c r="AB715" s="101"/>
      <c r="AC715" s="101"/>
    </row>
    <row r="716" spans="1:29" ht="12.75" customHeight="1" x14ac:dyDescent="0.25">
      <c r="A716" s="143"/>
      <c r="B716" s="144"/>
      <c r="C716" s="145"/>
      <c r="D716" s="144"/>
      <c r="E716" s="145"/>
      <c r="F716" s="144"/>
      <c r="G716" s="145"/>
      <c r="H716" s="146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  <c r="AA716" s="101"/>
      <c r="AB716" s="101"/>
      <c r="AC716" s="101"/>
    </row>
    <row r="717" spans="1:29" ht="12.75" customHeight="1" x14ac:dyDescent="0.25">
      <c r="A717" s="143"/>
      <c r="B717" s="144"/>
      <c r="C717" s="145"/>
      <c r="D717" s="144"/>
      <c r="E717" s="145"/>
      <c r="F717" s="144"/>
      <c r="G717" s="145"/>
      <c r="H717" s="146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  <c r="AA717" s="101"/>
      <c r="AB717" s="101"/>
      <c r="AC717" s="101"/>
    </row>
    <row r="718" spans="1:29" ht="12.75" customHeight="1" x14ac:dyDescent="0.25">
      <c r="A718" s="143"/>
      <c r="B718" s="144"/>
      <c r="C718" s="145"/>
      <c r="D718" s="144"/>
      <c r="E718" s="145"/>
      <c r="F718" s="144"/>
      <c r="G718" s="145"/>
      <c r="H718" s="146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  <c r="AA718" s="101"/>
      <c r="AB718" s="101"/>
      <c r="AC718" s="101"/>
    </row>
    <row r="719" spans="1:29" ht="12.75" customHeight="1" x14ac:dyDescent="0.25">
      <c r="A719" s="143"/>
      <c r="B719" s="144"/>
      <c r="C719" s="145"/>
      <c r="D719" s="144"/>
      <c r="E719" s="145"/>
      <c r="F719" s="144"/>
      <c r="G719" s="145"/>
      <c r="H719" s="146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  <c r="AA719" s="101"/>
      <c r="AB719" s="101"/>
      <c r="AC719" s="101"/>
    </row>
    <row r="720" spans="1:29" ht="12.75" customHeight="1" x14ac:dyDescent="0.25">
      <c r="A720" s="143"/>
      <c r="B720" s="144"/>
      <c r="C720" s="145"/>
      <c r="D720" s="144"/>
      <c r="E720" s="145"/>
      <c r="F720" s="144"/>
      <c r="G720" s="145"/>
      <c r="H720" s="146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  <c r="AA720" s="101"/>
      <c r="AB720" s="101"/>
      <c r="AC720" s="101"/>
    </row>
    <row r="721" spans="1:29" ht="12.75" customHeight="1" x14ac:dyDescent="0.25">
      <c r="A721" s="143"/>
      <c r="B721" s="144"/>
      <c r="C721" s="145"/>
      <c r="D721" s="144"/>
      <c r="E721" s="145"/>
      <c r="F721" s="144"/>
      <c r="G721" s="145"/>
      <c r="H721" s="146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  <c r="AA721" s="101"/>
      <c r="AB721" s="101"/>
      <c r="AC721" s="101"/>
    </row>
    <row r="722" spans="1:29" ht="12.75" customHeight="1" x14ac:dyDescent="0.25">
      <c r="A722" s="143"/>
      <c r="B722" s="144"/>
      <c r="C722" s="145"/>
      <c r="D722" s="144"/>
      <c r="E722" s="145"/>
      <c r="F722" s="144"/>
      <c r="G722" s="145"/>
      <c r="H722" s="146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  <c r="Z722" s="101"/>
      <c r="AA722" s="101"/>
      <c r="AB722" s="101"/>
      <c r="AC722" s="101"/>
    </row>
    <row r="723" spans="1:29" ht="12.75" customHeight="1" x14ac:dyDescent="0.25">
      <c r="A723" s="143"/>
      <c r="B723" s="144"/>
      <c r="C723" s="145"/>
      <c r="D723" s="144"/>
      <c r="E723" s="145"/>
      <c r="F723" s="144"/>
      <c r="G723" s="145"/>
      <c r="H723" s="146"/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  <c r="V723" s="101"/>
      <c r="W723" s="101"/>
      <c r="X723" s="101"/>
      <c r="Y723" s="101"/>
      <c r="Z723" s="101"/>
      <c r="AA723" s="101"/>
      <c r="AB723" s="101"/>
      <c r="AC723" s="101"/>
    </row>
    <row r="724" spans="1:29" ht="12.75" customHeight="1" x14ac:dyDescent="0.25">
      <c r="A724" s="143"/>
      <c r="B724" s="144"/>
      <c r="C724" s="145"/>
      <c r="D724" s="144"/>
      <c r="E724" s="145"/>
      <c r="F724" s="144"/>
      <c r="G724" s="145"/>
      <c r="H724" s="146"/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  <c r="V724" s="101"/>
      <c r="W724" s="101"/>
      <c r="X724" s="101"/>
      <c r="Y724" s="101"/>
      <c r="Z724" s="101"/>
      <c r="AA724" s="101"/>
      <c r="AB724" s="101"/>
      <c r="AC724" s="101"/>
    </row>
    <row r="725" spans="1:29" ht="12.75" customHeight="1" x14ac:dyDescent="0.25">
      <c r="A725" s="143"/>
      <c r="B725" s="144"/>
      <c r="C725" s="145"/>
      <c r="D725" s="144"/>
      <c r="E725" s="145"/>
      <c r="F725" s="144"/>
      <c r="G725" s="145"/>
      <c r="H725" s="146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  <c r="V725" s="101"/>
      <c r="W725" s="101"/>
      <c r="X725" s="101"/>
      <c r="Y725" s="101"/>
      <c r="Z725" s="101"/>
      <c r="AA725" s="101"/>
      <c r="AB725" s="101"/>
      <c r="AC725" s="101"/>
    </row>
    <row r="726" spans="1:29" ht="12.75" customHeight="1" x14ac:dyDescent="0.25">
      <c r="A726" s="143"/>
      <c r="B726" s="144"/>
      <c r="C726" s="145"/>
      <c r="D726" s="144"/>
      <c r="E726" s="145"/>
      <c r="F726" s="144"/>
      <c r="G726" s="145"/>
      <c r="H726" s="146"/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  <c r="V726" s="101"/>
      <c r="W726" s="101"/>
      <c r="X726" s="101"/>
      <c r="Y726" s="101"/>
      <c r="Z726" s="101"/>
      <c r="AA726" s="101"/>
      <c r="AB726" s="101"/>
      <c r="AC726" s="101"/>
    </row>
    <row r="727" spans="1:29" ht="12.75" customHeight="1" x14ac:dyDescent="0.25">
      <c r="A727" s="143"/>
      <c r="B727" s="144"/>
      <c r="C727" s="145"/>
      <c r="D727" s="144"/>
      <c r="E727" s="145"/>
      <c r="F727" s="144"/>
      <c r="G727" s="145"/>
      <c r="H727" s="146"/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  <c r="V727" s="101"/>
      <c r="W727" s="101"/>
      <c r="X727" s="101"/>
      <c r="Y727" s="101"/>
      <c r="Z727" s="101"/>
      <c r="AA727" s="101"/>
      <c r="AB727" s="101"/>
      <c r="AC727" s="101"/>
    </row>
    <row r="728" spans="1:29" ht="12.75" customHeight="1" x14ac:dyDescent="0.25">
      <c r="A728" s="143"/>
      <c r="B728" s="144"/>
      <c r="C728" s="145"/>
      <c r="D728" s="144"/>
      <c r="E728" s="145"/>
      <c r="F728" s="144"/>
      <c r="G728" s="145"/>
      <c r="H728" s="146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  <c r="Z728" s="101"/>
      <c r="AA728" s="101"/>
      <c r="AB728" s="101"/>
      <c r="AC728" s="101"/>
    </row>
    <row r="729" spans="1:29" ht="12.75" customHeight="1" x14ac:dyDescent="0.25">
      <c r="A729" s="143"/>
      <c r="B729" s="144"/>
      <c r="C729" s="145"/>
      <c r="D729" s="144"/>
      <c r="E729" s="145"/>
      <c r="F729" s="144"/>
      <c r="G729" s="145"/>
      <c r="H729" s="146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  <c r="V729" s="101"/>
      <c r="W729" s="101"/>
      <c r="X729" s="101"/>
      <c r="Y729" s="101"/>
      <c r="Z729" s="101"/>
      <c r="AA729" s="101"/>
      <c r="AB729" s="101"/>
      <c r="AC729" s="101"/>
    </row>
    <row r="730" spans="1:29" ht="12.75" customHeight="1" x14ac:dyDescent="0.25">
      <c r="A730" s="143"/>
      <c r="B730" s="144"/>
      <c r="C730" s="145"/>
      <c r="D730" s="144"/>
      <c r="E730" s="145"/>
      <c r="F730" s="144"/>
      <c r="G730" s="145"/>
      <c r="H730" s="146"/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  <c r="Y730" s="101"/>
      <c r="Z730" s="101"/>
      <c r="AA730" s="101"/>
      <c r="AB730" s="101"/>
      <c r="AC730" s="101"/>
    </row>
    <row r="731" spans="1:29" ht="12.75" customHeight="1" x14ac:dyDescent="0.25">
      <c r="A731" s="143"/>
      <c r="B731" s="144"/>
      <c r="C731" s="145"/>
      <c r="D731" s="144"/>
      <c r="E731" s="145"/>
      <c r="F731" s="144"/>
      <c r="G731" s="145"/>
      <c r="H731" s="146"/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  <c r="V731" s="101"/>
      <c r="W731" s="101"/>
      <c r="X731" s="101"/>
      <c r="Y731" s="101"/>
      <c r="Z731" s="101"/>
      <c r="AA731" s="101"/>
      <c r="AB731" s="101"/>
      <c r="AC731" s="101"/>
    </row>
    <row r="732" spans="1:29" ht="12.75" customHeight="1" x14ac:dyDescent="0.25">
      <c r="A732" s="143"/>
      <c r="B732" s="144"/>
      <c r="C732" s="145"/>
      <c r="D732" s="144"/>
      <c r="E732" s="145"/>
      <c r="F732" s="144"/>
      <c r="G732" s="145"/>
      <c r="H732" s="146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  <c r="Y732" s="101"/>
      <c r="Z732" s="101"/>
      <c r="AA732" s="101"/>
      <c r="AB732" s="101"/>
      <c r="AC732" s="101"/>
    </row>
    <row r="733" spans="1:29" ht="12.75" customHeight="1" x14ac:dyDescent="0.25">
      <c r="A733" s="143"/>
      <c r="B733" s="144"/>
      <c r="C733" s="145"/>
      <c r="D733" s="144"/>
      <c r="E733" s="145"/>
      <c r="F733" s="144"/>
      <c r="G733" s="145"/>
      <c r="H733" s="146"/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  <c r="V733" s="101"/>
      <c r="W733" s="101"/>
      <c r="X733" s="101"/>
      <c r="Y733" s="101"/>
      <c r="Z733" s="101"/>
      <c r="AA733" s="101"/>
      <c r="AB733" s="101"/>
      <c r="AC733" s="101"/>
    </row>
    <row r="734" spans="1:29" ht="12.75" customHeight="1" x14ac:dyDescent="0.25">
      <c r="A734" s="143"/>
      <c r="B734" s="144"/>
      <c r="C734" s="145"/>
      <c r="D734" s="144"/>
      <c r="E734" s="145"/>
      <c r="F734" s="144"/>
      <c r="G734" s="145"/>
      <c r="H734" s="146"/>
      <c r="I734" s="101"/>
      <c r="J734" s="101"/>
      <c r="K734" s="101"/>
      <c r="L734" s="101"/>
      <c r="M734" s="101"/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  <c r="Y734" s="101"/>
      <c r="Z734" s="101"/>
      <c r="AA734" s="101"/>
      <c r="AB734" s="101"/>
      <c r="AC734" s="101"/>
    </row>
    <row r="735" spans="1:29" ht="12.75" customHeight="1" x14ac:dyDescent="0.25">
      <c r="A735" s="143"/>
      <c r="B735" s="144"/>
      <c r="C735" s="145"/>
      <c r="D735" s="144"/>
      <c r="E735" s="145"/>
      <c r="F735" s="144"/>
      <c r="G735" s="145"/>
      <c r="H735" s="146"/>
      <c r="I735" s="101"/>
      <c r="J735" s="101"/>
      <c r="K735" s="101"/>
      <c r="L735" s="101"/>
      <c r="M735" s="101"/>
      <c r="N735" s="101"/>
      <c r="O735" s="101"/>
      <c r="P735" s="101"/>
      <c r="Q735" s="101"/>
      <c r="R735" s="101"/>
      <c r="S735" s="101"/>
      <c r="T735" s="101"/>
      <c r="U735" s="101"/>
      <c r="V735" s="101"/>
      <c r="W735" s="101"/>
      <c r="X735" s="101"/>
      <c r="Y735" s="101"/>
      <c r="Z735" s="101"/>
      <c r="AA735" s="101"/>
      <c r="AB735" s="101"/>
      <c r="AC735" s="101"/>
    </row>
    <row r="736" spans="1:29" ht="12.75" customHeight="1" x14ac:dyDescent="0.25">
      <c r="A736" s="143"/>
      <c r="B736" s="144"/>
      <c r="C736" s="145"/>
      <c r="D736" s="144"/>
      <c r="E736" s="145"/>
      <c r="F736" s="144"/>
      <c r="G736" s="145"/>
      <c r="H736" s="146"/>
      <c r="I736" s="101"/>
      <c r="J736" s="101"/>
      <c r="K736" s="101"/>
      <c r="L736" s="101"/>
      <c r="M736" s="101"/>
      <c r="N736" s="101"/>
      <c r="O736" s="101"/>
      <c r="P736" s="101"/>
      <c r="Q736" s="101"/>
      <c r="R736" s="101"/>
      <c r="S736" s="101"/>
      <c r="T736" s="101"/>
      <c r="U736" s="101"/>
      <c r="V736" s="101"/>
      <c r="W736" s="101"/>
      <c r="X736" s="101"/>
      <c r="Y736" s="101"/>
      <c r="Z736" s="101"/>
      <c r="AA736" s="101"/>
      <c r="AB736" s="101"/>
      <c r="AC736" s="101"/>
    </row>
    <row r="737" spans="1:29" ht="12.75" customHeight="1" x14ac:dyDescent="0.25">
      <c r="A737" s="143"/>
      <c r="B737" s="144"/>
      <c r="C737" s="145"/>
      <c r="D737" s="144"/>
      <c r="E737" s="145"/>
      <c r="F737" s="144"/>
      <c r="G737" s="145"/>
      <c r="H737" s="146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  <c r="S737" s="101"/>
      <c r="T737" s="101"/>
      <c r="U737" s="101"/>
      <c r="V737" s="101"/>
      <c r="W737" s="101"/>
      <c r="X737" s="101"/>
      <c r="Y737" s="101"/>
      <c r="Z737" s="101"/>
      <c r="AA737" s="101"/>
      <c r="AB737" s="101"/>
      <c r="AC737" s="101"/>
    </row>
    <row r="738" spans="1:29" ht="12.75" customHeight="1" x14ac:dyDescent="0.25">
      <c r="A738" s="143"/>
      <c r="B738" s="144"/>
      <c r="C738" s="145"/>
      <c r="D738" s="144"/>
      <c r="E738" s="145"/>
      <c r="F738" s="144"/>
      <c r="G738" s="145"/>
      <c r="H738" s="146"/>
      <c r="I738" s="101"/>
      <c r="J738" s="101"/>
      <c r="K738" s="101"/>
      <c r="L738" s="101"/>
      <c r="M738" s="101"/>
      <c r="N738" s="101"/>
      <c r="O738" s="101"/>
      <c r="P738" s="101"/>
      <c r="Q738" s="101"/>
      <c r="R738" s="101"/>
      <c r="S738" s="101"/>
      <c r="T738" s="101"/>
      <c r="U738" s="101"/>
      <c r="V738" s="101"/>
      <c r="W738" s="101"/>
      <c r="X738" s="101"/>
      <c r="Y738" s="101"/>
      <c r="Z738" s="101"/>
      <c r="AA738" s="101"/>
      <c r="AB738" s="101"/>
      <c r="AC738" s="101"/>
    </row>
    <row r="739" spans="1:29" ht="12.75" customHeight="1" x14ac:dyDescent="0.25">
      <c r="A739" s="143"/>
      <c r="B739" s="144"/>
      <c r="C739" s="145"/>
      <c r="D739" s="144"/>
      <c r="E739" s="145"/>
      <c r="F739" s="144"/>
      <c r="G739" s="145"/>
      <c r="H739" s="146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  <c r="Z739" s="101"/>
      <c r="AA739" s="101"/>
      <c r="AB739" s="101"/>
      <c r="AC739" s="101"/>
    </row>
    <row r="740" spans="1:29" ht="12.75" customHeight="1" x14ac:dyDescent="0.25">
      <c r="A740" s="143"/>
      <c r="B740" s="144"/>
      <c r="C740" s="145"/>
      <c r="D740" s="144"/>
      <c r="E740" s="145"/>
      <c r="F740" s="144"/>
      <c r="G740" s="145"/>
      <c r="H740" s="146"/>
      <c r="I740" s="101"/>
      <c r="J740" s="101"/>
      <c r="K740" s="101"/>
      <c r="L740" s="101"/>
      <c r="M740" s="101"/>
      <c r="N740" s="101"/>
      <c r="O740" s="101"/>
      <c r="P740" s="101"/>
      <c r="Q740" s="101"/>
      <c r="R740" s="101"/>
      <c r="S740" s="101"/>
      <c r="T740" s="101"/>
      <c r="U740" s="101"/>
      <c r="V740" s="101"/>
      <c r="W740" s="101"/>
      <c r="X740" s="101"/>
      <c r="Y740" s="101"/>
      <c r="Z740" s="101"/>
      <c r="AA740" s="101"/>
      <c r="AB740" s="101"/>
      <c r="AC740" s="101"/>
    </row>
    <row r="741" spans="1:29" ht="12.75" customHeight="1" x14ac:dyDescent="0.25">
      <c r="A741" s="143"/>
      <c r="B741" s="144"/>
      <c r="C741" s="145"/>
      <c r="D741" s="144"/>
      <c r="E741" s="145"/>
      <c r="F741" s="144"/>
      <c r="G741" s="145"/>
      <c r="H741" s="146"/>
      <c r="I741" s="101"/>
      <c r="J741" s="101"/>
      <c r="K741" s="101"/>
      <c r="L741" s="101"/>
      <c r="M741" s="101"/>
      <c r="N741" s="101"/>
      <c r="O741" s="101"/>
      <c r="P741" s="101"/>
      <c r="Q741" s="101"/>
      <c r="R741" s="101"/>
      <c r="S741" s="101"/>
      <c r="T741" s="101"/>
      <c r="U741" s="101"/>
      <c r="V741" s="101"/>
      <c r="W741" s="101"/>
      <c r="X741" s="101"/>
      <c r="Y741" s="101"/>
      <c r="Z741" s="101"/>
      <c r="AA741" s="101"/>
      <c r="AB741" s="101"/>
      <c r="AC741" s="101"/>
    </row>
    <row r="742" spans="1:29" ht="12.75" customHeight="1" x14ac:dyDescent="0.25">
      <c r="A742" s="143"/>
      <c r="B742" s="144"/>
      <c r="C742" s="145"/>
      <c r="D742" s="144"/>
      <c r="E742" s="145"/>
      <c r="F742" s="144"/>
      <c r="G742" s="145"/>
      <c r="H742" s="146"/>
      <c r="I742" s="101"/>
      <c r="J742" s="101"/>
      <c r="K742" s="101"/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101"/>
      <c r="W742" s="101"/>
      <c r="X742" s="101"/>
      <c r="Y742" s="101"/>
      <c r="Z742" s="101"/>
      <c r="AA742" s="101"/>
      <c r="AB742" s="101"/>
      <c r="AC742" s="101"/>
    </row>
    <row r="743" spans="1:29" ht="12.75" customHeight="1" x14ac:dyDescent="0.25">
      <c r="A743" s="143"/>
      <c r="B743" s="144"/>
      <c r="C743" s="145"/>
      <c r="D743" s="144"/>
      <c r="E743" s="145"/>
      <c r="F743" s="144"/>
      <c r="G743" s="145"/>
      <c r="H743" s="146"/>
      <c r="I743" s="101"/>
      <c r="J743" s="101"/>
      <c r="K743" s="101"/>
      <c r="L743" s="101"/>
      <c r="M743" s="101"/>
      <c r="N743" s="101"/>
      <c r="O743" s="101"/>
      <c r="P743" s="101"/>
      <c r="Q743" s="101"/>
      <c r="R743" s="101"/>
      <c r="S743" s="101"/>
      <c r="T743" s="101"/>
      <c r="U743" s="101"/>
      <c r="V743" s="101"/>
      <c r="W743" s="101"/>
      <c r="X743" s="101"/>
      <c r="Y743" s="101"/>
      <c r="Z743" s="101"/>
      <c r="AA743" s="101"/>
      <c r="AB743" s="101"/>
      <c r="AC743" s="101"/>
    </row>
    <row r="744" spans="1:29" ht="12.75" customHeight="1" x14ac:dyDescent="0.25">
      <c r="A744" s="143"/>
      <c r="B744" s="144"/>
      <c r="C744" s="145"/>
      <c r="D744" s="144"/>
      <c r="E744" s="145"/>
      <c r="F744" s="144"/>
      <c r="G744" s="145"/>
      <c r="H744" s="146"/>
      <c r="I744" s="101"/>
      <c r="J744" s="101"/>
      <c r="K744" s="101"/>
      <c r="L744" s="101"/>
      <c r="M744" s="101"/>
      <c r="N744" s="101"/>
      <c r="O744" s="101"/>
      <c r="P744" s="101"/>
      <c r="Q744" s="101"/>
      <c r="R744" s="101"/>
      <c r="S744" s="101"/>
      <c r="T744" s="101"/>
      <c r="U744" s="101"/>
      <c r="V744" s="101"/>
      <c r="W744" s="101"/>
      <c r="X744" s="101"/>
      <c r="Y744" s="101"/>
      <c r="Z744" s="101"/>
      <c r="AA744" s="101"/>
      <c r="AB744" s="101"/>
      <c r="AC744" s="101"/>
    </row>
    <row r="745" spans="1:29" ht="12.75" customHeight="1" x14ac:dyDescent="0.25">
      <c r="A745" s="143"/>
      <c r="B745" s="144"/>
      <c r="C745" s="145"/>
      <c r="D745" s="144"/>
      <c r="E745" s="145"/>
      <c r="F745" s="144"/>
      <c r="G745" s="145"/>
      <c r="H745" s="146"/>
      <c r="I745" s="101"/>
      <c r="J745" s="101"/>
      <c r="K745" s="101"/>
      <c r="L745" s="101"/>
      <c r="M745" s="101"/>
      <c r="N745" s="101"/>
      <c r="O745" s="101"/>
      <c r="P745" s="101"/>
      <c r="Q745" s="101"/>
      <c r="R745" s="101"/>
      <c r="S745" s="101"/>
      <c r="T745" s="101"/>
      <c r="U745" s="101"/>
      <c r="V745" s="101"/>
      <c r="W745" s="101"/>
      <c r="X745" s="101"/>
      <c r="Y745" s="101"/>
      <c r="Z745" s="101"/>
      <c r="AA745" s="101"/>
      <c r="AB745" s="101"/>
      <c r="AC745" s="101"/>
    </row>
    <row r="746" spans="1:29" ht="12.75" customHeight="1" x14ac:dyDescent="0.25">
      <c r="A746" s="143"/>
      <c r="B746" s="144"/>
      <c r="C746" s="145"/>
      <c r="D746" s="144"/>
      <c r="E746" s="145"/>
      <c r="F746" s="144"/>
      <c r="G746" s="145"/>
      <c r="H746" s="146"/>
      <c r="I746" s="101"/>
      <c r="J746" s="101"/>
      <c r="K746" s="101"/>
      <c r="L746" s="101"/>
      <c r="M746" s="101"/>
      <c r="N746" s="101"/>
      <c r="O746" s="101"/>
      <c r="P746" s="101"/>
      <c r="Q746" s="101"/>
      <c r="R746" s="101"/>
      <c r="S746" s="101"/>
      <c r="T746" s="101"/>
      <c r="U746" s="101"/>
      <c r="V746" s="101"/>
      <c r="W746" s="101"/>
      <c r="X746" s="101"/>
      <c r="Y746" s="101"/>
      <c r="Z746" s="101"/>
      <c r="AA746" s="101"/>
      <c r="AB746" s="101"/>
      <c r="AC746" s="101"/>
    </row>
    <row r="747" spans="1:29" ht="12.75" customHeight="1" x14ac:dyDescent="0.25">
      <c r="A747" s="143"/>
      <c r="B747" s="144"/>
      <c r="C747" s="145"/>
      <c r="D747" s="144"/>
      <c r="E747" s="145"/>
      <c r="F747" s="144"/>
      <c r="G747" s="145"/>
      <c r="H747" s="146"/>
      <c r="I747" s="101"/>
      <c r="J747" s="101"/>
      <c r="K747" s="101"/>
      <c r="L747" s="101"/>
      <c r="M747" s="101"/>
      <c r="N747" s="101"/>
      <c r="O747" s="101"/>
      <c r="P747" s="101"/>
      <c r="Q747" s="101"/>
      <c r="R747" s="101"/>
      <c r="S747" s="101"/>
      <c r="T747" s="101"/>
      <c r="U747" s="101"/>
      <c r="V747" s="101"/>
      <c r="W747" s="101"/>
      <c r="X747" s="101"/>
      <c r="Y747" s="101"/>
      <c r="Z747" s="101"/>
      <c r="AA747" s="101"/>
      <c r="AB747" s="101"/>
      <c r="AC747" s="101"/>
    </row>
    <row r="748" spans="1:29" ht="12.75" customHeight="1" x14ac:dyDescent="0.25">
      <c r="A748" s="143"/>
      <c r="B748" s="144"/>
      <c r="C748" s="145"/>
      <c r="D748" s="144"/>
      <c r="E748" s="145"/>
      <c r="F748" s="144"/>
      <c r="G748" s="145"/>
      <c r="H748" s="146"/>
      <c r="I748" s="101"/>
      <c r="J748" s="101"/>
      <c r="K748" s="101"/>
      <c r="L748" s="101"/>
      <c r="M748" s="101"/>
      <c r="N748" s="101"/>
      <c r="O748" s="101"/>
      <c r="P748" s="101"/>
      <c r="Q748" s="101"/>
      <c r="R748" s="101"/>
      <c r="S748" s="101"/>
      <c r="T748" s="101"/>
      <c r="U748" s="101"/>
      <c r="V748" s="101"/>
      <c r="W748" s="101"/>
      <c r="X748" s="101"/>
      <c r="Y748" s="101"/>
      <c r="Z748" s="101"/>
      <c r="AA748" s="101"/>
      <c r="AB748" s="101"/>
      <c r="AC748" s="101"/>
    </row>
    <row r="749" spans="1:29" ht="12.75" customHeight="1" x14ac:dyDescent="0.25">
      <c r="A749" s="143"/>
      <c r="B749" s="144"/>
      <c r="C749" s="145"/>
      <c r="D749" s="144"/>
      <c r="E749" s="145"/>
      <c r="F749" s="144"/>
      <c r="G749" s="145"/>
      <c r="H749" s="146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101"/>
      <c r="W749" s="101"/>
      <c r="X749" s="101"/>
      <c r="Y749" s="101"/>
      <c r="Z749" s="101"/>
      <c r="AA749" s="101"/>
      <c r="AB749" s="101"/>
      <c r="AC749" s="101"/>
    </row>
    <row r="750" spans="1:29" ht="12.75" customHeight="1" x14ac:dyDescent="0.25">
      <c r="A750" s="143"/>
      <c r="B750" s="144"/>
      <c r="C750" s="145"/>
      <c r="D750" s="144"/>
      <c r="E750" s="145"/>
      <c r="F750" s="144"/>
      <c r="G750" s="145"/>
      <c r="H750" s="146"/>
      <c r="I750" s="101"/>
      <c r="J750" s="101"/>
      <c r="K750" s="101"/>
      <c r="L750" s="101"/>
      <c r="M750" s="101"/>
      <c r="N750" s="101"/>
      <c r="O750" s="101"/>
      <c r="P750" s="101"/>
      <c r="Q750" s="101"/>
      <c r="R750" s="101"/>
      <c r="S750" s="101"/>
      <c r="T750" s="101"/>
      <c r="U750" s="101"/>
      <c r="V750" s="101"/>
      <c r="W750" s="101"/>
      <c r="X750" s="101"/>
      <c r="Y750" s="101"/>
      <c r="Z750" s="101"/>
      <c r="AA750" s="101"/>
      <c r="AB750" s="101"/>
      <c r="AC750" s="101"/>
    </row>
    <row r="751" spans="1:29" ht="12.75" customHeight="1" x14ac:dyDescent="0.25">
      <c r="A751" s="143"/>
      <c r="B751" s="144"/>
      <c r="C751" s="145"/>
      <c r="D751" s="144"/>
      <c r="E751" s="145"/>
      <c r="F751" s="144"/>
      <c r="G751" s="145"/>
      <c r="H751" s="146"/>
      <c r="I751" s="101"/>
      <c r="J751" s="101"/>
      <c r="K751" s="101"/>
      <c r="L751" s="101"/>
      <c r="M751" s="101"/>
      <c r="N751" s="101"/>
      <c r="O751" s="101"/>
      <c r="P751" s="101"/>
      <c r="Q751" s="101"/>
      <c r="R751" s="101"/>
      <c r="S751" s="101"/>
      <c r="T751" s="101"/>
      <c r="U751" s="101"/>
      <c r="V751" s="101"/>
      <c r="W751" s="101"/>
      <c r="X751" s="101"/>
      <c r="Y751" s="101"/>
      <c r="Z751" s="101"/>
      <c r="AA751" s="101"/>
      <c r="AB751" s="101"/>
      <c r="AC751" s="101"/>
    </row>
    <row r="752" spans="1:29" ht="12.75" customHeight="1" x14ac:dyDescent="0.25">
      <c r="A752" s="143"/>
      <c r="B752" s="144"/>
      <c r="C752" s="145"/>
      <c r="D752" s="144"/>
      <c r="E752" s="145"/>
      <c r="F752" s="144"/>
      <c r="G752" s="145"/>
      <c r="H752" s="146"/>
      <c r="I752" s="101"/>
      <c r="J752" s="101"/>
      <c r="K752" s="101"/>
      <c r="L752" s="101"/>
      <c r="M752" s="101"/>
      <c r="N752" s="101"/>
      <c r="O752" s="101"/>
      <c r="P752" s="101"/>
      <c r="Q752" s="101"/>
      <c r="R752" s="101"/>
      <c r="S752" s="101"/>
      <c r="T752" s="101"/>
      <c r="U752" s="101"/>
      <c r="V752" s="101"/>
      <c r="W752" s="101"/>
      <c r="X752" s="101"/>
      <c r="Y752" s="101"/>
      <c r="Z752" s="101"/>
      <c r="AA752" s="101"/>
      <c r="AB752" s="101"/>
      <c r="AC752" s="101"/>
    </row>
    <row r="753" spans="1:29" ht="12.75" customHeight="1" x14ac:dyDescent="0.25">
      <c r="A753" s="143"/>
      <c r="B753" s="144"/>
      <c r="C753" s="145"/>
      <c r="D753" s="144"/>
      <c r="E753" s="145"/>
      <c r="F753" s="144"/>
      <c r="G753" s="145"/>
      <c r="H753" s="146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101"/>
      <c r="W753" s="101"/>
      <c r="X753" s="101"/>
      <c r="Y753" s="101"/>
      <c r="Z753" s="101"/>
      <c r="AA753" s="101"/>
      <c r="AB753" s="101"/>
      <c r="AC753" s="101"/>
    </row>
    <row r="754" spans="1:29" ht="12.75" customHeight="1" x14ac:dyDescent="0.25">
      <c r="A754" s="143"/>
      <c r="B754" s="144"/>
      <c r="C754" s="145"/>
      <c r="D754" s="144"/>
      <c r="E754" s="145"/>
      <c r="F754" s="144"/>
      <c r="G754" s="145"/>
      <c r="H754" s="146"/>
      <c r="I754" s="101"/>
      <c r="J754" s="101"/>
      <c r="K754" s="101"/>
      <c r="L754" s="101"/>
      <c r="M754" s="101"/>
      <c r="N754" s="101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  <c r="Y754" s="101"/>
      <c r="Z754" s="101"/>
      <c r="AA754" s="101"/>
      <c r="AB754" s="101"/>
      <c r="AC754" s="101"/>
    </row>
    <row r="755" spans="1:29" ht="12.75" customHeight="1" x14ac:dyDescent="0.25">
      <c r="A755" s="143"/>
      <c r="B755" s="144"/>
      <c r="C755" s="145"/>
      <c r="D755" s="144"/>
      <c r="E755" s="145"/>
      <c r="F755" s="144"/>
      <c r="G755" s="145"/>
      <c r="H755" s="146"/>
      <c r="I755" s="101"/>
      <c r="J755" s="101"/>
      <c r="K755" s="101"/>
      <c r="L755" s="101"/>
      <c r="M755" s="101"/>
      <c r="N755" s="101"/>
      <c r="O755" s="101"/>
      <c r="P755" s="101"/>
      <c r="Q755" s="101"/>
      <c r="R755" s="101"/>
      <c r="S755" s="101"/>
      <c r="T755" s="101"/>
      <c r="U755" s="101"/>
      <c r="V755" s="101"/>
      <c r="W755" s="101"/>
      <c r="X755" s="101"/>
      <c r="Y755" s="101"/>
      <c r="Z755" s="101"/>
      <c r="AA755" s="101"/>
      <c r="AB755" s="101"/>
      <c r="AC755" s="101"/>
    </row>
    <row r="756" spans="1:29" ht="12.75" customHeight="1" x14ac:dyDescent="0.25">
      <c r="A756" s="143"/>
      <c r="B756" s="144"/>
      <c r="C756" s="145"/>
      <c r="D756" s="144"/>
      <c r="E756" s="145"/>
      <c r="F756" s="144"/>
      <c r="G756" s="145"/>
      <c r="H756" s="146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  <c r="X756" s="101"/>
      <c r="Y756" s="101"/>
      <c r="Z756" s="101"/>
      <c r="AA756" s="101"/>
      <c r="AB756" s="101"/>
      <c r="AC756" s="101"/>
    </row>
    <row r="757" spans="1:29" ht="12.75" customHeight="1" x14ac:dyDescent="0.25">
      <c r="A757" s="143"/>
      <c r="B757" s="144"/>
      <c r="C757" s="145"/>
      <c r="D757" s="144"/>
      <c r="E757" s="145"/>
      <c r="F757" s="144"/>
      <c r="G757" s="145"/>
      <c r="H757" s="146"/>
      <c r="I757" s="101"/>
      <c r="J757" s="101"/>
      <c r="K757" s="101"/>
      <c r="L757" s="101"/>
      <c r="M757" s="101"/>
      <c r="N757" s="101"/>
      <c r="O757" s="101"/>
      <c r="P757" s="101"/>
      <c r="Q757" s="101"/>
      <c r="R757" s="101"/>
      <c r="S757" s="101"/>
      <c r="T757" s="101"/>
      <c r="U757" s="101"/>
      <c r="V757" s="101"/>
      <c r="W757" s="101"/>
      <c r="X757" s="101"/>
      <c r="Y757" s="101"/>
      <c r="Z757" s="101"/>
      <c r="AA757" s="101"/>
      <c r="AB757" s="101"/>
      <c r="AC757" s="101"/>
    </row>
    <row r="758" spans="1:29" ht="12.75" customHeight="1" x14ac:dyDescent="0.25">
      <c r="A758" s="143"/>
      <c r="B758" s="144"/>
      <c r="C758" s="145"/>
      <c r="D758" s="144"/>
      <c r="E758" s="145"/>
      <c r="F758" s="144"/>
      <c r="G758" s="145"/>
      <c r="H758" s="146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01"/>
      <c r="T758" s="101"/>
      <c r="U758" s="101"/>
      <c r="V758" s="101"/>
      <c r="W758" s="101"/>
      <c r="X758" s="101"/>
      <c r="Y758" s="101"/>
      <c r="Z758" s="101"/>
      <c r="AA758" s="101"/>
      <c r="AB758" s="101"/>
      <c r="AC758" s="101"/>
    </row>
    <row r="759" spans="1:29" ht="12.75" customHeight="1" x14ac:dyDescent="0.25">
      <c r="A759" s="143"/>
      <c r="B759" s="144"/>
      <c r="C759" s="145"/>
      <c r="D759" s="144"/>
      <c r="E759" s="145"/>
      <c r="F759" s="144"/>
      <c r="G759" s="145"/>
      <c r="H759" s="146"/>
      <c r="I759" s="101"/>
      <c r="J759" s="101"/>
      <c r="K759" s="101"/>
      <c r="L759" s="101"/>
      <c r="M759" s="101"/>
      <c r="N759" s="101"/>
      <c r="O759" s="101"/>
      <c r="P759" s="101"/>
      <c r="Q759" s="101"/>
      <c r="R759" s="101"/>
      <c r="S759" s="101"/>
      <c r="T759" s="101"/>
      <c r="U759" s="101"/>
      <c r="V759" s="101"/>
      <c r="W759" s="101"/>
      <c r="X759" s="101"/>
      <c r="Y759" s="101"/>
      <c r="Z759" s="101"/>
      <c r="AA759" s="101"/>
      <c r="AB759" s="101"/>
      <c r="AC759" s="101"/>
    </row>
    <row r="760" spans="1:29" ht="12.75" customHeight="1" x14ac:dyDescent="0.25">
      <c r="A760" s="143"/>
      <c r="B760" s="144"/>
      <c r="C760" s="145"/>
      <c r="D760" s="144"/>
      <c r="E760" s="145"/>
      <c r="F760" s="144"/>
      <c r="G760" s="145"/>
      <c r="H760" s="146"/>
      <c r="I760" s="101"/>
      <c r="J760" s="101"/>
      <c r="K760" s="101"/>
      <c r="L760" s="101"/>
      <c r="M760" s="101"/>
      <c r="N760" s="101"/>
      <c r="O760" s="101"/>
      <c r="P760" s="101"/>
      <c r="Q760" s="101"/>
      <c r="R760" s="101"/>
      <c r="S760" s="101"/>
      <c r="T760" s="101"/>
      <c r="U760" s="101"/>
      <c r="V760" s="101"/>
      <c r="W760" s="101"/>
      <c r="X760" s="101"/>
      <c r="Y760" s="101"/>
      <c r="Z760" s="101"/>
      <c r="AA760" s="101"/>
      <c r="AB760" s="101"/>
      <c r="AC760" s="101"/>
    </row>
    <row r="761" spans="1:29" ht="12.75" customHeight="1" x14ac:dyDescent="0.25">
      <c r="A761" s="143"/>
      <c r="B761" s="144"/>
      <c r="C761" s="145"/>
      <c r="D761" s="144"/>
      <c r="E761" s="145"/>
      <c r="F761" s="144"/>
      <c r="G761" s="145"/>
      <c r="H761" s="146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  <c r="S761" s="101"/>
      <c r="T761" s="101"/>
      <c r="U761" s="101"/>
      <c r="V761" s="101"/>
      <c r="W761" s="101"/>
      <c r="X761" s="101"/>
      <c r="Y761" s="101"/>
      <c r="Z761" s="101"/>
      <c r="AA761" s="101"/>
      <c r="AB761" s="101"/>
      <c r="AC761" s="101"/>
    </row>
    <row r="762" spans="1:29" ht="12.75" customHeight="1" x14ac:dyDescent="0.25">
      <c r="A762" s="143"/>
      <c r="B762" s="144"/>
      <c r="C762" s="145"/>
      <c r="D762" s="144"/>
      <c r="E762" s="145"/>
      <c r="F762" s="144"/>
      <c r="G762" s="145"/>
      <c r="H762" s="146"/>
      <c r="I762" s="101"/>
      <c r="J762" s="101"/>
      <c r="K762" s="101"/>
      <c r="L762" s="101"/>
      <c r="M762" s="101"/>
      <c r="N762" s="101"/>
      <c r="O762" s="101"/>
      <c r="P762" s="101"/>
      <c r="Q762" s="101"/>
      <c r="R762" s="101"/>
      <c r="S762" s="101"/>
      <c r="T762" s="101"/>
      <c r="U762" s="101"/>
      <c r="V762" s="101"/>
      <c r="W762" s="101"/>
      <c r="X762" s="101"/>
      <c r="Y762" s="101"/>
      <c r="Z762" s="101"/>
      <c r="AA762" s="101"/>
      <c r="AB762" s="101"/>
      <c r="AC762" s="101"/>
    </row>
    <row r="763" spans="1:29" ht="12.75" customHeight="1" x14ac:dyDescent="0.25">
      <c r="A763" s="143"/>
      <c r="B763" s="144"/>
      <c r="C763" s="145"/>
      <c r="D763" s="144"/>
      <c r="E763" s="145"/>
      <c r="F763" s="144"/>
      <c r="G763" s="145"/>
      <c r="H763" s="146"/>
      <c r="I763" s="101"/>
      <c r="J763" s="101"/>
      <c r="K763" s="101"/>
      <c r="L763" s="101"/>
      <c r="M763" s="101"/>
      <c r="N763" s="101"/>
      <c r="O763" s="101"/>
      <c r="P763" s="101"/>
      <c r="Q763" s="101"/>
      <c r="R763" s="101"/>
      <c r="S763" s="101"/>
      <c r="T763" s="101"/>
      <c r="U763" s="101"/>
      <c r="V763" s="101"/>
      <c r="W763" s="101"/>
      <c r="X763" s="101"/>
      <c r="Y763" s="101"/>
      <c r="Z763" s="101"/>
      <c r="AA763" s="101"/>
      <c r="AB763" s="101"/>
      <c r="AC763" s="101"/>
    </row>
    <row r="764" spans="1:29" ht="12.75" customHeight="1" x14ac:dyDescent="0.25">
      <c r="A764" s="143"/>
      <c r="B764" s="144"/>
      <c r="C764" s="145"/>
      <c r="D764" s="144"/>
      <c r="E764" s="145"/>
      <c r="F764" s="144"/>
      <c r="G764" s="145"/>
      <c r="H764" s="146"/>
      <c r="I764" s="101"/>
      <c r="J764" s="101"/>
      <c r="K764" s="101"/>
      <c r="L764" s="101"/>
      <c r="M764" s="101"/>
      <c r="N764" s="101"/>
      <c r="O764" s="101"/>
      <c r="P764" s="101"/>
      <c r="Q764" s="101"/>
      <c r="R764" s="101"/>
      <c r="S764" s="101"/>
      <c r="T764" s="101"/>
      <c r="U764" s="101"/>
      <c r="V764" s="101"/>
      <c r="W764" s="101"/>
      <c r="X764" s="101"/>
      <c r="Y764" s="101"/>
      <c r="Z764" s="101"/>
      <c r="AA764" s="101"/>
      <c r="AB764" s="101"/>
      <c r="AC764" s="101"/>
    </row>
    <row r="765" spans="1:29" ht="12.75" customHeight="1" x14ac:dyDescent="0.25">
      <c r="A765" s="143"/>
      <c r="B765" s="144"/>
      <c r="C765" s="145"/>
      <c r="D765" s="144"/>
      <c r="E765" s="145"/>
      <c r="F765" s="144"/>
      <c r="G765" s="145"/>
      <c r="H765" s="146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101"/>
      <c r="W765" s="101"/>
      <c r="X765" s="101"/>
      <c r="Y765" s="101"/>
      <c r="Z765" s="101"/>
      <c r="AA765" s="101"/>
      <c r="AB765" s="101"/>
      <c r="AC765" s="101"/>
    </row>
    <row r="766" spans="1:29" ht="12.75" customHeight="1" x14ac:dyDescent="0.25">
      <c r="A766" s="143"/>
      <c r="B766" s="144"/>
      <c r="C766" s="145"/>
      <c r="D766" s="144"/>
      <c r="E766" s="145"/>
      <c r="F766" s="144"/>
      <c r="G766" s="145"/>
      <c r="H766" s="146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  <c r="S766" s="101"/>
      <c r="T766" s="101"/>
      <c r="U766" s="101"/>
      <c r="V766" s="101"/>
      <c r="W766" s="101"/>
      <c r="X766" s="101"/>
      <c r="Y766" s="101"/>
      <c r="Z766" s="101"/>
      <c r="AA766" s="101"/>
      <c r="AB766" s="101"/>
      <c r="AC766" s="101"/>
    </row>
    <row r="767" spans="1:29" ht="12.75" customHeight="1" x14ac:dyDescent="0.25">
      <c r="A767" s="143"/>
      <c r="B767" s="144"/>
      <c r="C767" s="145"/>
      <c r="D767" s="144"/>
      <c r="E767" s="145"/>
      <c r="F767" s="144"/>
      <c r="G767" s="145"/>
      <c r="H767" s="146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  <c r="X767" s="101"/>
      <c r="Y767" s="101"/>
      <c r="Z767" s="101"/>
      <c r="AA767" s="101"/>
      <c r="AB767" s="101"/>
      <c r="AC767" s="101"/>
    </row>
    <row r="768" spans="1:29" ht="12.75" customHeight="1" x14ac:dyDescent="0.25">
      <c r="A768" s="143"/>
      <c r="B768" s="144"/>
      <c r="C768" s="145"/>
      <c r="D768" s="144"/>
      <c r="E768" s="145"/>
      <c r="F768" s="144"/>
      <c r="G768" s="145"/>
      <c r="H768" s="146"/>
      <c r="I768" s="101"/>
      <c r="J768" s="101"/>
      <c r="K768" s="101"/>
      <c r="L768" s="101"/>
      <c r="M768" s="101"/>
      <c r="N768" s="101"/>
      <c r="O768" s="101"/>
      <c r="P768" s="101"/>
      <c r="Q768" s="101"/>
      <c r="R768" s="101"/>
      <c r="S768" s="101"/>
      <c r="T768" s="101"/>
      <c r="U768" s="101"/>
      <c r="V768" s="101"/>
      <c r="W768" s="101"/>
      <c r="X768" s="101"/>
      <c r="Y768" s="101"/>
      <c r="Z768" s="101"/>
      <c r="AA768" s="101"/>
      <c r="AB768" s="101"/>
      <c r="AC768" s="101"/>
    </row>
    <row r="769" spans="1:29" ht="12.75" customHeight="1" x14ac:dyDescent="0.25">
      <c r="A769" s="143"/>
      <c r="B769" s="144"/>
      <c r="C769" s="145"/>
      <c r="D769" s="144"/>
      <c r="E769" s="145"/>
      <c r="F769" s="144"/>
      <c r="G769" s="145"/>
      <c r="H769" s="146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  <c r="Y769" s="101"/>
      <c r="Z769" s="101"/>
      <c r="AA769" s="101"/>
      <c r="AB769" s="101"/>
      <c r="AC769" s="101"/>
    </row>
    <row r="770" spans="1:29" ht="12.75" customHeight="1" x14ac:dyDescent="0.25">
      <c r="A770" s="143"/>
      <c r="B770" s="144"/>
      <c r="C770" s="145"/>
      <c r="D770" s="144"/>
      <c r="E770" s="145"/>
      <c r="F770" s="144"/>
      <c r="G770" s="145"/>
      <c r="H770" s="146"/>
      <c r="I770" s="101"/>
      <c r="J770" s="101"/>
      <c r="K770" s="101"/>
      <c r="L770" s="101"/>
      <c r="M770" s="101"/>
      <c r="N770" s="101"/>
      <c r="O770" s="101"/>
      <c r="P770" s="101"/>
      <c r="Q770" s="101"/>
      <c r="R770" s="101"/>
      <c r="S770" s="101"/>
      <c r="T770" s="101"/>
      <c r="U770" s="101"/>
      <c r="V770" s="101"/>
      <c r="W770" s="101"/>
      <c r="X770" s="101"/>
      <c r="Y770" s="101"/>
      <c r="Z770" s="101"/>
      <c r="AA770" s="101"/>
      <c r="AB770" s="101"/>
      <c r="AC770" s="101"/>
    </row>
    <row r="771" spans="1:29" ht="12.75" customHeight="1" x14ac:dyDescent="0.25">
      <c r="A771" s="143"/>
      <c r="B771" s="144"/>
      <c r="C771" s="145"/>
      <c r="D771" s="144"/>
      <c r="E771" s="145"/>
      <c r="F771" s="144"/>
      <c r="G771" s="145"/>
      <c r="H771" s="146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  <c r="S771" s="101"/>
      <c r="T771" s="101"/>
      <c r="U771" s="101"/>
      <c r="V771" s="101"/>
      <c r="W771" s="101"/>
      <c r="X771" s="101"/>
      <c r="Y771" s="101"/>
      <c r="Z771" s="101"/>
      <c r="AA771" s="101"/>
      <c r="AB771" s="101"/>
      <c r="AC771" s="101"/>
    </row>
    <row r="772" spans="1:29" ht="12.75" customHeight="1" x14ac:dyDescent="0.25">
      <c r="A772" s="143"/>
      <c r="B772" s="144"/>
      <c r="C772" s="145"/>
      <c r="D772" s="144"/>
      <c r="E772" s="145"/>
      <c r="F772" s="144"/>
      <c r="G772" s="145"/>
      <c r="H772" s="146"/>
      <c r="I772" s="101"/>
      <c r="J772" s="101"/>
      <c r="K772" s="101"/>
      <c r="L772" s="101"/>
      <c r="M772" s="101"/>
      <c r="N772" s="101"/>
      <c r="O772" s="101"/>
      <c r="P772" s="101"/>
      <c r="Q772" s="101"/>
      <c r="R772" s="101"/>
      <c r="S772" s="101"/>
      <c r="T772" s="101"/>
      <c r="U772" s="101"/>
      <c r="V772" s="101"/>
      <c r="W772" s="101"/>
      <c r="X772" s="101"/>
      <c r="Y772" s="101"/>
      <c r="Z772" s="101"/>
      <c r="AA772" s="101"/>
      <c r="AB772" s="101"/>
      <c r="AC772" s="101"/>
    </row>
    <row r="773" spans="1:29" ht="12.75" customHeight="1" x14ac:dyDescent="0.25">
      <c r="A773" s="143"/>
      <c r="B773" s="144"/>
      <c r="C773" s="145"/>
      <c r="D773" s="144"/>
      <c r="E773" s="145"/>
      <c r="F773" s="144"/>
      <c r="G773" s="145"/>
      <c r="H773" s="146"/>
      <c r="I773" s="101"/>
      <c r="J773" s="101"/>
      <c r="K773" s="101"/>
      <c r="L773" s="101"/>
      <c r="M773" s="101"/>
      <c r="N773" s="101"/>
      <c r="O773" s="101"/>
      <c r="P773" s="101"/>
      <c r="Q773" s="101"/>
      <c r="R773" s="101"/>
      <c r="S773" s="101"/>
      <c r="T773" s="101"/>
      <c r="U773" s="101"/>
      <c r="V773" s="101"/>
      <c r="W773" s="101"/>
      <c r="X773" s="101"/>
      <c r="Y773" s="101"/>
      <c r="Z773" s="101"/>
      <c r="AA773" s="101"/>
      <c r="AB773" s="101"/>
      <c r="AC773" s="101"/>
    </row>
    <row r="774" spans="1:29" ht="12.75" customHeight="1" x14ac:dyDescent="0.25">
      <c r="A774" s="143"/>
      <c r="B774" s="144"/>
      <c r="C774" s="145"/>
      <c r="D774" s="144"/>
      <c r="E774" s="145"/>
      <c r="F774" s="144"/>
      <c r="G774" s="145"/>
      <c r="H774" s="146"/>
      <c r="I774" s="101"/>
      <c r="J774" s="101"/>
      <c r="K774" s="101"/>
      <c r="L774" s="101"/>
      <c r="M774" s="101"/>
      <c r="N774" s="101"/>
      <c r="O774" s="101"/>
      <c r="P774" s="101"/>
      <c r="Q774" s="101"/>
      <c r="R774" s="101"/>
      <c r="S774" s="101"/>
      <c r="T774" s="101"/>
      <c r="U774" s="101"/>
      <c r="V774" s="101"/>
      <c r="W774" s="101"/>
      <c r="X774" s="101"/>
      <c r="Y774" s="101"/>
      <c r="Z774" s="101"/>
      <c r="AA774" s="101"/>
      <c r="AB774" s="101"/>
      <c r="AC774" s="101"/>
    </row>
    <row r="775" spans="1:29" ht="12.75" customHeight="1" x14ac:dyDescent="0.25">
      <c r="A775" s="143"/>
      <c r="B775" s="144"/>
      <c r="C775" s="145"/>
      <c r="D775" s="144"/>
      <c r="E775" s="145"/>
      <c r="F775" s="144"/>
      <c r="G775" s="145"/>
      <c r="H775" s="146"/>
      <c r="I775" s="101"/>
      <c r="J775" s="101"/>
      <c r="K775" s="101"/>
      <c r="L775" s="101"/>
      <c r="M775" s="101"/>
      <c r="N775" s="101"/>
      <c r="O775" s="101"/>
      <c r="P775" s="101"/>
      <c r="Q775" s="101"/>
      <c r="R775" s="101"/>
      <c r="S775" s="101"/>
      <c r="T775" s="101"/>
      <c r="U775" s="101"/>
      <c r="V775" s="101"/>
      <c r="W775" s="101"/>
      <c r="X775" s="101"/>
      <c r="Y775" s="101"/>
      <c r="Z775" s="101"/>
      <c r="AA775" s="101"/>
      <c r="AB775" s="101"/>
      <c r="AC775" s="101"/>
    </row>
    <row r="776" spans="1:29" ht="12.75" customHeight="1" x14ac:dyDescent="0.25">
      <c r="A776" s="143"/>
      <c r="B776" s="144"/>
      <c r="C776" s="145"/>
      <c r="D776" s="144"/>
      <c r="E776" s="145"/>
      <c r="F776" s="144"/>
      <c r="G776" s="145"/>
      <c r="H776" s="146"/>
      <c r="I776" s="101"/>
      <c r="J776" s="101"/>
      <c r="K776" s="101"/>
      <c r="L776" s="101"/>
      <c r="M776" s="101"/>
      <c r="N776" s="101"/>
      <c r="O776" s="101"/>
      <c r="P776" s="101"/>
      <c r="Q776" s="101"/>
      <c r="R776" s="101"/>
      <c r="S776" s="101"/>
      <c r="T776" s="101"/>
      <c r="U776" s="101"/>
      <c r="V776" s="101"/>
      <c r="W776" s="101"/>
      <c r="X776" s="101"/>
      <c r="Y776" s="101"/>
      <c r="Z776" s="101"/>
      <c r="AA776" s="101"/>
      <c r="AB776" s="101"/>
      <c r="AC776" s="101"/>
    </row>
    <row r="777" spans="1:29" ht="12.75" customHeight="1" x14ac:dyDescent="0.25">
      <c r="A777" s="143"/>
      <c r="B777" s="144"/>
      <c r="C777" s="145"/>
      <c r="D777" s="144"/>
      <c r="E777" s="145"/>
      <c r="F777" s="144"/>
      <c r="G777" s="145"/>
      <c r="H777" s="146"/>
      <c r="I777" s="101"/>
      <c r="J777" s="101"/>
      <c r="K777" s="101"/>
      <c r="L777" s="101"/>
      <c r="M777" s="101"/>
      <c r="N777" s="101"/>
      <c r="O777" s="101"/>
      <c r="P777" s="101"/>
      <c r="Q777" s="101"/>
      <c r="R777" s="101"/>
      <c r="S777" s="101"/>
      <c r="T777" s="101"/>
      <c r="U777" s="101"/>
      <c r="V777" s="101"/>
      <c r="W777" s="101"/>
      <c r="X777" s="101"/>
      <c r="Y777" s="101"/>
      <c r="Z777" s="101"/>
      <c r="AA777" s="101"/>
      <c r="AB777" s="101"/>
      <c r="AC777" s="101"/>
    </row>
    <row r="778" spans="1:29" ht="12.75" customHeight="1" x14ac:dyDescent="0.25">
      <c r="A778" s="143"/>
      <c r="B778" s="144"/>
      <c r="C778" s="145"/>
      <c r="D778" s="144"/>
      <c r="E778" s="145"/>
      <c r="F778" s="144"/>
      <c r="G778" s="145"/>
      <c r="H778" s="146"/>
      <c r="I778" s="101"/>
      <c r="J778" s="101"/>
      <c r="K778" s="101"/>
      <c r="L778" s="101"/>
      <c r="M778" s="101"/>
      <c r="N778" s="101"/>
      <c r="O778" s="101"/>
      <c r="P778" s="101"/>
      <c r="Q778" s="101"/>
      <c r="R778" s="101"/>
      <c r="S778" s="101"/>
      <c r="T778" s="101"/>
      <c r="U778" s="101"/>
      <c r="V778" s="101"/>
      <c r="W778" s="101"/>
      <c r="X778" s="101"/>
      <c r="Y778" s="101"/>
      <c r="Z778" s="101"/>
      <c r="AA778" s="101"/>
      <c r="AB778" s="101"/>
      <c r="AC778" s="101"/>
    </row>
    <row r="779" spans="1:29" ht="12.75" customHeight="1" x14ac:dyDescent="0.25">
      <c r="A779" s="143"/>
      <c r="B779" s="144"/>
      <c r="C779" s="145"/>
      <c r="D779" s="144"/>
      <c r="E779" s="145"/>
      <c r="F779" s="144"/>
      <c r="G779" s="145"/>
      <c r="H779" s="146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  <c r="S779" s="101"/>
      <c r="T779" s="101"/>
      <c r="U779" s="101"/>
      <c r="V779" s="101"/>
      <c r="W779" s="101"/>
      <c r="X779" s="101"/>
      <c r="Y779" s="101"/>
      <c r="Z779" s="101"/>
      <c r="AA779" s="101"/>
      <c r="AB779" s="101"/>
      <c r="AC779" s="101"/>
    </row>
    <row r="780" spans="1:29" ht="12.75" customHeight="1" x14ac:dyDescent="0.25">
      <c r="A780" s="143"/>
      <c r="B780" s="144"/>
      <c r="C780" s="145"/>
      <c r="D780" s="144"/>
      <c r="E780" s="145"/>
      <c r="F780" s="144"/>
      <c r="G780" s="145"/>
      <c r="H780" s="146"/>
      <c r="I780" s="101"/>
      <c r="J780" s="101"/>
      <c r="K780" s="101"/>
      <c r="L780" s="101"/>
      <c r="M780" s="101"/>
      <c r="N780" s="101"/>
      <c r="O780" s="101"/>
      <c r="P780" s="101"/>
      <c r="Q780" s="101"/>
      <c r="R780" s="101"/>
      <c r="S780" s="101"/>
      <c r="T780" s="101"/>
      <c r="U780" s="101"/>
      <c r="V780" s="101"/>
      <c r="W780" s="101"/>
      <c r="X780" s="101"/>
      <c r="Y780" s="101"/>
      <c r="Z780" s="101"/>
      <c r="AA780" s="101"/>
      <c r="AB780" s="101"/>
      <c r="AC780" s="101"/>
    </row>
    <row r="781" spans="1:29" ht="12.75" customHeight="1" x14ac:dyDescent="0.25">
      <c r="A781" s="143"/>
      <c r="B781" s="144"/>
      <c r="C781" s="145"/>
      <c r="D781" s="144"/>
      <c r="E781" s="145"/>
      <c r="F781" s="144"/>
      <c r="G781" s="145"/>
      <c r="H781" s="146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101"/>
      <c r="W781" s="101"/>
      <c r="X781" s="101"/>
      <c r="Y781" s="101"/>
      <c r="Z781" s="101"/>
      <c r="AA781" s="101"/>
      <c r="AB781" s="101"/>
      <c r="AC781" s="101"/>
    </row>
    <row r="782" spans="1:29" ht="12.75" customHeight="1" x14ac:dyDescent="0.25">
      <c r="A782" s="143"/>
      <c r="B782" s="144"/>
      <c r="C782" s="145"/>
      <c r="D782" s="144"/>
      <c r="E782" s="145"/>
      <c r="F782" s="144"/>
      <c r="G782" s="145"/>
      <c r="H782" s="146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101"/>
      <c r="W782" s="101"/>
      <c r="X782" s="101"/>
      <c r="Y782" s="101"/>
      <c r="Z782" s="101"/>
      <c r="AA782" s="101"/>
      <c r="AB782" s="101"/>
      <c r="AC782" s="101"/>
    </row>
    <row r="783" spans="1:29" ht="12.75" customHeight="1" x14ac:dyDescent="0.25">
      <c r="A783" s="143"/>
      <c r="B783" s="144"/>
      <c r="C783" s="145"/>
      <c r="D783" s="144"/>
      <c r="E783" s="145"/>
      <c r="F783" s="144"/>
      <c r="G783" s="145"/>
      <c r="H783" s="146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  <c r="Z783" s="101"/>
      <c r="AA783" s="101"/>
      <c r="AB783" s="101"/>
      <c r="AC783" s="101"/>
    </row>
    <row r="784" spans="1:29" ht="12.75" customHeight="1" x14ac:dyDescent="0.25">
      <c r="A784" s="143"/>
      <c r="B784" s="144"/>
      <c r="C784" s="145"/>
      <c r="D784" s="144"/>
      <c r="E784" s="145"/>
      <c r="F784" s="144"/>
      <c r="G784" s="145"/>
      <c r="H784" s="146"/>
      <c r="I784" s="101"/>
      <c r="J784" s="101"/>
      <c r="K784" s="101"/>
      <c r="L784" s="101"/>
      <c r="M784" s="101"/>
      <c r="N784" s="101"/>
      <c r="O784" s="101"/>
      <c r="P784" s="101"/>
      <c r="Q784" s="101"/>
      <c r="R784" s="101"/>
      <c r="S784" s="101"/>
      <c r="T784" s="101"/>
      <c r="U784" s="101"/>
      <c r="V784" s="101"/>
      <c r="W784" s="101"/>
      <c r="X784" s="101"/>
      <c r="Y784" s="101"/>
      <c r="Z784" s="101"/>
      <c r="AA784" s="101"/>
      <c r="AB784" s="101"/>
      <c r="AC784" s="101"/>
    </row>
    <row r="785" spans="1:29" ht="12.75" customHeight="1" x14ac:dyDescent="0.25">
      <c r="A785" s="143"/>
      <c r="B785" s="144"/>
      <c r="C785" s="145"/>
      <c r="D785" s="144"/>
      <c r="E785" s="145"/>
      <c r="F785" s="144"/>
      <c r="G785" s="145"/>
      <c r="H785" s="146"/>
      <c r="I785" s="101"/>
      <c r="J785" s="101"/>
      <c r="K785" s="101"/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  <c r="X785" s="101"/>
      <c r="Y785" s="101"/>
      <c r="Z785" s="101"/>
      <c r="AA785" s="101"/>
      <c r="AB785" s="101"/>
      <c r="AC785" s="101"/>
    </row>
    <row r="786" spans="1:29" ht="12.75" customHeight="1" x14ac:dyDescent="0.25">
      <c r="A786" s="143"/>
      <c r="B786" s="144"/>
      <c r="C786" s="145"/>
      <c r="D786" s="144"/>
      <c r="E786" s="145"/>
      <c r="F786" s="144"/>
      <c r="G786" s="145"/>
      <c r="H786" s="146"/>
      <c r="I786" s="101"/>
      <c r="J786" s="101"/>
      <c r="K786" s="101"/>
      <c r="L786" s="101"/>
      <c r="M786" s="101"/>
      <c r="N786" s="101"/>
      <c r="O786" s="101"/>
      <c r="P786" s="101"/>
      <c r="Q786" s="101"/>
      <c r="R786" s="101"/>
      <c r="S786" s="101"/>
      <c r="T786" s="101"/>
      <c r="U786" s="101"/>
      <c r="V786" s="101"/>
      <c r="W786" s="101"/>
      <c r="X786" s="101"/>
      <c r="Y786" s="101"/>
      <c r="Z786" s="101"/>
      <c r="AA786" s="101"/>
      <c r="AB786" s="101"/>
      <c r="AC786" s="101"/>
    </row>
    <row r="787" spans="1:29" ht="12.75" customHeight="1" x14ac:dyDescent="0.25">
      <c r="A787" s="143"/>
      <c r="B787" s="144"/>
      <c r="C787" s="145"/>
      <c r="D787" s="144"/>
      <c r="E787" s="145"/>
      <c r="F787" s="144"/>
      <c r="G787" s="145"/>
      <c r="H787" s="146"/>
      <c r="I787" s="101"/>
      <c r="J787" s="101"/>
      <c r="K787" s="101"/>
      <c r="L787" s="101"/>
      <c r="M787" s="101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  <c r="X787" s="101"/>
      <c r="Y787" s="101"/>
      <c r="Z787" s="101"/>
      <c r="AA787" s="101"/>
      <c r="AB787" s="101"/>
      <c r="AC787" s="101"/>
    </row>
    <row r="788" spans="1:29" ht="12.75" customHeight="1" x14ac:dyDescent="0.25">
      <c r="A788" s="143"/>
      <c r="B788" s="144"/>
      <c r="C788" s="145"/>
      <c r="D788" s="144"/>
      <c r="E788" s="145"/>
      <c r="F788" s="144"/>
      <c r="G788" s="145"/>
      <c r="H788" s="146"/>
      <c r="I788" s="101"/>
      <c r="J788" s="101"/>
      <c r="K788" s="101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  <c r="Y788" s="101"/>
      <c r="Z788" s="101"/>
      <c r="AA788" s="101"/>
      <c r="AB788" s="101"/>
      <c r="AC788" s="101"/>
    </row>
    <row r="789" spans="1:29" ht="12.75" customHeight="1" x14ac:dyDescent="0.25">
      <c r="A789" s="143"/>
      <c r="B789" s="144"/>
      <c r="C789" s="145"/>
      <c r="D789" s="144"/>
      <c r="E789" s="145"/>
      <c r="F789" s="144"/>
      <c r="G789" s="145"/>
      <c r="H789" s="146"/>
      <c r="I789" s="101"/>
      <c r="J789" s="101"/>
      <c r="K789" s="101"/>
      <c r="L789" s="101"/>
      <c r="M789" s="101"/>
      <c r="N789" s="101"/>
      <c r="O789" s="101"/>
      <c r="P789" s="101"/>
      <c r="Q789" s="101"/>
      <c r="R789" s="101"/>
      <c r="S789" s="101"/>
      <c r="T789" s="101"/>
      <c r="U789" s="101"/>
      <c r="V789" s="101"/>
      <c r="W789" s="101"/>
      <c r="X789" s="101"/>
      <c r="Y789" s="101"/>
      <c r="Z789" s="101"/>
      <c r="AA789" s="101"/>
      <c r="AB789" s="101"/>
      <c r="AC789" s="101"/>
    </row>
    <row r="790" spans="1:29" ht="12.75" customHeight="1" x14ac:dyDescent="0.25">
      <c r="A790" s="143"/>
      <c r="B790" s="144"/>
      <c r="C790" s="145"/>
      <c r="D790" s="144"/>
      <c r="E790" s="145"/>
      <c r="F790" s="144"/>
      <c r="G790" s="145"/>
      <c r="H790" s="146"/>
      <c r="I790" s="101"/>
      <c r="J790" s="101"/>
      <c r="K790" s="101"/>
      <c r="L790" s="101"/>
      <c r="M790" s="101"/>
      <c r="N790" s="101"/>
      <c r="O790" s="101"/>
      <c r="P790" s="101"/>
      <c r="Q790" s="101"/>
      <c r="R790" s="101"/>
      <c r="S790" s="101"/>
      <c r="T790" s="101"/>
      <c r="U790" s="101"/>
      <c r="V790" s="101"/>
      <c r="W790" s="101"/>
      <c r="X790" s="101"/>
      <c r="Y790" s="101"/>
      <c r="Z790" s="101"/>
      <c r="AA790" s="101"/>
      <c r="AB790" s="101"/>
      <c r="AC790" s="101"/>
    </row>
    <row r="791" spans="1:29" ht="12.75" customHeight="1" x14ac:dyDescent="0.25">
      <c r="A791" s="143"/>
      <c r="B791" s="144"/>
      <c r="C791" s="145"/>
      <c r="D791" s="144"/>
      <c r="E791" s="145"/>
      <c r="F791" s="144"/>
      <c r="G791" s="145"/>
      <c r="H791" s="146"/>
      <c r="I791" s="101"/>
      <c r="J791" s="101"/>
      <c r="K791" s="101"/>
      <c r="L791" s="101"/>
      <c r="M791" s="101"/>
      <c r="N791" s="101"/>
      <c r="O791" s="101"/>
      <c r="P791" s="101"/>
      <c r="Q791" s="101"/>
      <c r="R791" s="101"/>
      <c r="S791" s="101"/>
      <c r="T791" s="101"/>
      <c r="U791" s="101"/>
      <c r="V791" s="101"/>
      <c r="W791" s="101"/>
      <c r="X791" s="101"/>
      <c r="Y791" s="101"/>
      <c r="Z791" s="101"/>
      <c r="AA791" s="101"/>
      <c r="AB791" s="101"/>
      <c r="AC791" s="101"/>
    </row>
    <row r="792" spans="1:29" ht="12.75" customHeight="1" x14ac:dyDescent="0.25">
      <c r="A792" s="143"/>
      <c r="B792" s="144"/>
      <c r="C792" s="145"/>
      <c r="D792" s="144"/>
      <c r="E792" s="145"/>
      <c r="F792" s="144"/>
      <c r="G792" s="145"/>
      <c r="H792" s="146"/>
      <c r="I792" s="101"/>
      <c r="J792" s="101"/>
      <c r="K792" s="101"/>
      <c r="L792" s="101"/>
      <c r="M792" s="101"/>
      <c r="N792" s="101"/>
      <c r="O792" s="101"/>
      <c r="P792" s="101"/>
      <c r="Q792" s="101"/>
      <c r="R792" s="101"/>
      <c r="S792" s="101"/>
      <c r="T792" s="101"/>
      <c r="U792" s="101"/>
      <c r="V792" s="101"/>
      <c r="W792" s="101"/>
      <c r="X792" s="101"/>
      <c r="Y792" s="101"/>
      <c r="Z792" s="101"/>
      <c r="AA792" s="101"/>
      <c r="AB792" s="101"/>
      <c r="AC792" s="101"/>
    </row>
    <row r="793" spans="1:29" ht="12.75" customHeight="1" x14ac:dyDescent="0.25">
      <c r="A793" s="143"/>
      <c r="B793" s="144"/>
      <c r="C793" s="145"/>
      <c r="D793" s="144"/>
      <c r="E793" s="145"/>
      <c r="F793" s="144"/>
      <c r="G793" s="145"/>
      <c r="H793" s="146"/>
      <c r="I793" s="101"/>
      <c r="J793" s="101"/>
      <c r="K793" s="101"/>
      <c r="L793" s="101"/>
      <c r="M793" s="101"/>
      <c r="N793" s="101"/>
      <c r="O793" s="101"/>
      <c r="P793" s="101"/>
      <c r="Q793" s="101"/>
      <c r="R793" s="101"/>
      <c r="S793" s="101"/>
      <c r="T793" s="101"/>
      <c r="U793" s="101"/>
      <c r="V793" s="101"/>
      <c r="W793" s="101"/>
      <c r="X793" s="101"/>
      <c r="Y793" s="101"/>
      <c r="Z793" s="101"/>
      <c r="AA793" s="101"/>
      <c r="AB793" s="101"/>
      <c r="AC793" s="101"/>
    </row>
    <row r="794" spans="1:29" ht="12.75" customHeight="1" x14ac:dyDescent="0.25">
      <c r="A794" s="143"/>
      <c r="B794" s="144"/>
      <c r="C794" s="145"/>
      <c r="D794" s="144"/>
      <c r="E794" s="145"/>
      <c r="F794" s="144"/>
      <c r="G794" s="145"/>
      <c r="H794" s="146"/>
      <c r="I794" s="101"/>
      <c r="J794" s="101"/>
      <c r="K794" s="101"/>
      <c r="L794" s="101"/>
      <c r="M794" s="101"/>
      <c r="N794" s="101"/>
      <c r="O794" s="101"/>
      <c r="P794" s="101"/>
      <c r="Q794" s="101"/>
      <c r="R794" s="101"/>
      <c r="S794" s="101"/>
      <c r="T794" s="101"/>
      <c r="U794" s="101"/>
      <c r="V794" s="101"/>
      <c r="W794" s="101"/>
      <c r="X794" s="101"/>
      <c r="Y794" s="101"/>
      <c r="Z794" s="101"/>
      <c r="AA794" s="101"/>
      <c r="AB794" s="101"/>
      <c r="AC794" s="101"/>
    </row>
    <row r="795" spans="1:29" ht="12.75" customHeight="1" x14ac:dyDescent="0.25">
      <c r="A795" s="143"/>
      <c r="B795" s="144"/>
      <c r="C795" s="145"/>
      <c r="D795" s="144"/>
      <c r="E795" s="145"/>
      <c r="F795" s="144"/>
      <c r="G795" s="145"/>
      <c r="H795" s="146"/>
      <c r="I795" s="101"/>
      <c r="J795" s="101"/>
      <c r="K795" s="101"/>
      <c r="L795" s="101"/>
      <c r="M795" s="101"/>
      <c r="N795" s="101"/>
      <c r="O795" s="101"/>
      <c r="P795" s="101"/>
      <c r="Q795" s="101"/>
      <c r="R795" s="101"/>
      <c r="S795" s="101"/>
      <c r="T795" s="101"/>
      <c r="U795" s="101"/>
      <c r="V795" s="101"/>
      <c r="W795" s="101"/>
      <c r="X795" s="101"/>
      <c r="Y795" s="101"/>
      <c r="Z795" s="101"/>
      <c r="AA795" s="101"/>
      <c r="AB795" s="101"/>
      <c r="AC795" s="101"/>
    </row>
    <row r="796" spans="1:29" ht="12.75" customHeight="1" x14ac:dyDescent="0.25">
      <c r="A796" s="143"/>
      <c r="B796" s="144"/>
      <c r="C796" s="145"/>
      <c r="D796" s="144"/>
      <c r="E796" s="145"/>
      <c r="F796" s="144"/>
      <c r="G796" s="145"/>
      <c r="H796" s="146"/>
      <c r="I796" s="101"/>
      <c r="J796" s="101"/>
      <c r="K796" s="101"/>
      <c r="L796" s="101"/>
      <c r="M796" s="101"/>
      <c r="N796" s="101"/>
      <c r="O796" s="101"/>
      <c r="P796" s="101"/>
      <c r="Q796" s="101"/>
      <c r="R796" s="101"/>
      <c r="S796" s="101"/>
      <c r="T796" s="101"/>
      <c r="U796" s="101"/>
      <c r="V796" s="101"/>
      <c r="W796" s="101"/>
      <c r="X796" s="101"/>
      <c r="Y796" s="101"/>
      <c r="Z796" s="101"/>
      <c r="AA796" s="101"/>
      <c r="AB796" s="101"/>
      <c r="AC796" s="101"/>
    </row>
    <row r="797" spans="1:29" ht="12.75" customHeight="1" x14ac:dyDescent="0.25">
      <c r="A797" s="143"/>
      <c r="B797" s="144"/>
      <c r="C797" s="145"/>
      <c r="D797" s="144"/>
      <c r="E797" s="145"/>
      <c r="F797" s="144"/>
      <c r="G797" s="145"/>
      <c r="H797" s="146"/>
      <c r="I797" s="101"/>
      <c r="J797" s="101"/>
      <c r="K797" s="101"/>
      <c r="L797" s="101"/>
      <c r="M797" s="101"/>
      <c r="N797" s="101"/>
      <c r="O797" s="101"/>
      <c r="P797" s="101"/>
      <c r="Q797" s="101"/>
      <c r="R797" s="101"/>
      <c r="S797" s="101"/>
      <c r="T797" s="101"/>
      <c r="U797" s="101"/>
      <c r="V797" s="101"/>
      <c r="W797" s="101"/>
      <c r="X797" s="101"/>
      <c r="Y797" s="101"/>
      <c r="Z797" s="101"/>
      <c r="AA797" s="101"/>
      <c r="AB797" s="101"/>
      <c r="AC797" s="101"/>
    </row>
    <row r="798" spans="1:29" ht="12.75" customHeight="1" x14ac:dyDescent="0.25">
      <c r="A798" s="143"/>
      <c r="B798" s="144"/>
      <c r="C798" s="145"/>
      <c r="D798" s="144"/>
      <c r="E798" s="145"/>
      <c r="F798" s="144"/>
      <c r="G798" s="145"/>
      <c r="H798" s="146"/>
      <c r="I798" s="101"/>
      <c r="J798" s="101"/>
      <c r="K798" s="101"/>
      <c r="L798" s="101"/>
      <c r="M798" s="101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  <c r="X798" s="101"/>
      <c r="Y798" s="101"/>
      <c r="Z798" s="101"/>
      <c r="AA798" s="101"/>
      <c r="AB798" s="101"/>
      <c r="AC798" s="101"/>
    </row>
    <row r="799" spans="1:29" ht="12.75" customHeight="1" x14ac:dyDescent="0.25">
      <c r="A799" s="143"/>
      <c r="B799" s="144"/>
      <c r="C799" s="145"/>
      <c r="D799" s="144"/>
      <c r="E799" s="145"/>
      <c r="F799" s="144"/>
      <c r="G799" s="145"/>
      <c r="H799" s="146"/>
      <c r="I799" s="101"/>
      <c r="J799" s="101"/>
      <c r="K799" s="101"/>
      <c r="L799" s="101"/>
      <c r="M799" s="101"/>
      <c r="N799" s="101"/>
      <c r="O799" s="101"/>
      <c r="P799" s="101"/>
      <c r="Q799" s="101"/>
      <c r="R799" s="101"/>
      <c r="S799" s="101"/>
      <c r="T799" s="101"/>
      <c r="U799" s="101"/>
      <c r="V799" s="101"/>
      <c r="W799" s="101"/>
      <c r="X799" s="101"/>
      <c r="Y799" s="101"/>
      <c r="Z799" s="101"/>
      <c r="AA799" s="101"/>
      <c r="AB799" s="101"/>
      <c r="AC799" s="101"/>
    </row>
    <row r="800" spans="1:29" ht="12.75" customHeight="1" x14ac:dyDescent="0.25">
      <c r="A800" s="143"/>
      <c r="B800" s="144"/>
      <c r="C800" s="145"/>
      <c r="D800" s="144"/>
      <c r="E800" s="145"/>
      <c r="F800" s="144"/>
      <c r="G800" s="145"/>
      <c r="H800" s="146"/>
      <c r="I800" s="101"/>
      <c r="J800" s="101"/>
      <c r="K800" s="101"/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  <c r="Z800" s="101"/>
      <c r="AA800" s="101"/>
      <c r="AB800" s="101"/>
      <c r="AC800" s="101"/>
    </row>
    <row r="801" spans="1:29" ht="12.75" customHeight="1" x14ac:dyDescent="0.25">
      <c r="A801" s="143"/>
      <c r="B801" s="144"/>
      <c r="C801" s="145"/>
      <c r="D801" s="144"/>
      <c r="E801" s="145"/>
      <c r="F801" s="144"/>
      <c r="G801" s="145"/>
      <c r="H801" s="146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  <c r="X801" s="101"/>
      <c r="Y801" s="101"/>
      <c r="Z801" s="101"/>
      <c r="AA801" s="101"/>
      <c r="AB801" s="101"/>
      <c r="AC801" s="101"/>
    </row>
    <row r="802" spans="1:29" ht="12.75" customHeight="1" x14ac:dyDescent="0.25">
      <c r="A802" s="143"/>
      <c r="B802" s="144"/>
      <c r="C802" s="145"/>
      <c r="D802" s="144"/>
      <c r="E802" s="145"/>
      <c r="F802" s="144"/>
      <c r="G802" s="145"/>
      <c r="H802" s="146"/>
      <c r="I802" s="101"/>
      <c r="J802" s="101"/>
      <c r="K802" s="101"/>
      <c r="L802" s="101"/>
      <c r="M802" s="101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  <c r="X802" s="101"/>
      <c r="Y802" s="101"/>
      <c r="Z802" s="101"/>
      <c r="AA802" s="101"/>
      <c r="AB802" s="101"/>
      <c r="AC802" s="101"/>
    </row>
    <row r="803" spans="1:29" ht="12.75" customHeight="1" x14ac:dyDescent="0.25">
      <c r="A803" s="143"/>
      <c r="B803" s="144"/>
      <c r="C803" s="145"/>
      <c r="D803" s="144"/>
      <c r="E803" s="145"/>
      <c r="F803" s="144"/>
      <c r="G803" s="145"/>
      <c r="H803" s="146"/>
      <c r="I803" s="101"/>
      <c r="J803" s="101"/>
      <c r="K803" s="101"/>
      <c r="L803" s="101"/>
      <c r="M803" s="101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  <c r="X803" s="101"/>
      <c r="Y803" s="101"/>
      <c r="Z803" s="101"/>
      <c r="AA803" s="101"/>
      <c r="AB803" s="101"/>
      <c r="AC803" s="101"/>
    </row>
    <row r="804" spans="1:29" ht="12.75" customHeight="1" x14ac:dyDescent="0.25">
      <c r="A804" s="143"/>
      <c r="B804" s="144"/>
      <c r="C804" s="145"/>
      <c r="D804" s="144"/>
      <c r="E804" s="145"/>
      <c r="F804" s="144"/>
      <c r="G804" s="145"/>
      <c r="H804" s="146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1"/>
      <c r="Z804" s="101"/>
      <c r="AA804" s="101"/>
      <c r="AB804" s="101"/>
      <c r="AC804" s="101"/>
    </row>
    <row r="805" spans="1:29" ht="12.75" customHeight="1" x14ac:dyDescent="0.25">
      <c r="A805" s="143"/>
      <c r="B805" s="144"/>
      <c r="C805" s="145"/>
      <c r="D805" s="144"/>
      <c r="E805" s="145"/>
      <c r="F805" s="144"/>
      <c r="G805" s="145"/>
      <c r="H805" s="146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  <c r="S805" s="101"/>
      <c r="T805" s="101"/>
      <c r="U805" s="101"/>
      <c r="V805" s="101"/>
      <c r="W805" s="101"/>
      <c r="X805" s="101"/>
      <c r="Y805" s="101"/>
      <c r="Z805" s="101"/>
      <c r="AA805" s="101"/>
      <c r="AB805" s="101"/>
      <c r="AC805" s="101"/>
    </row>
    <row r="806" spans="1:29" ht="12.75" customHeight="1" x14ac:dyDescent="0.25">
      <c r="A806" s="143"/>
      <c r="B806" s="144"/>
      <c r="C806" s="145"/>
      <c r="D806" s="144"/>
      <c r="E806" s="145"/>
      <c r="F806" s="144"/>
      <c r="G806" s="145"/>
      <c r="H806" s="146"/>
      <c r="I806" s="101"/>
      <c r="J806" s="101"/>
      <c r="K806" s="101"/>
      <c r="L806" s="101"/>
      <c r="M806" s="101"/>
      <c r="N806" s="101"/>
      <c r="O806" s="101"/>
      <c r="P806" s="101"/>
      <c r="Q806" s="101"/>
      <c r="R806" s="101"/>
      <c r="S806" s="101"/>
      <c r="T806" s="101"/>
      <c r="U806" s="101"/>
      <c r="V806" s="101"/>
      <c r="W806" s="101"/>
      <c r="X806" s="101"/>
      <c r="Y806" s="101"/>
      <c r="Z806" s="101"/>
      <c r="AA806" s="101"/>
      <c r="AB806" s="101"/>
      <c r="AC806" s="101"/>
    </row>
    <row r="807" spans="1:29" ht="12.75" customHeight="1" x14ac:dyDescent="0.25">
      <c r="A807" s="143"/>
      <c r="B807" s="144"/>
      <c r="C807" s="145"/>
      <c r="D807" s="144"/>
      <c r="E807" s="145"/>
      <c r="F807" s="144"/>
      <c r="G807" s="145"/>
      <c r="H807" s="146"/>
      <c r="I807" s="101"/>
      <c r="J807" s="101"/>
      <c r="K807" s="101"/>
      <c r="L807" s="101"/>
      <c r="M807" s="101"/>
      <c r="N807" s="101"/>
      <c r="O807" s="101"/>
      <c r="P807" s="101"/>
      <c r="Q807" s="101"/>
      <c r="R807" s="101"/>
      <c r="S807" s="101"/>
      <c r="T807" s="101"/>
      <c r="U807" s="101"/>
      <c r="V807" s="101"/>
      <c r="W807" s="101"/>
      <c r="X807" s="101"/>
      <c r="Y807" s="101"/>
      <c r="Z807" s="101"/>
      <c r="AA807" s="101"/>
      <c r="AB807" s="101"/>
      <c r="AC807" s="101"/>
    </row>
    <row r="808" spans="1:29" ht="12.75" customHeight="1" x14ac:dyDescent="0.25">
      <c r="A808" s="143"/>
      <c r="B808" s="144"/>
      <c r="C808" s="145"/>
      <c r="D808" s="144"/>
      <c r="E808" s="145"/>
      <c r="F808" s="144"/>
      <c r="G808" s="145"/>
      <c r="H808" s="146"/>
      <c r="I808" s="101"/>
      <c r="J808" s="101"/>
      <c r="K808" s="101"/>
      <c r="L808" s="101"/>
      <c r="M808" s="101"/>
      <c r="N808" s="101"/>
      <c r="O808" s="101"/>
      <c r="P808" s="101"/>
      <c r="Q808" s="101"/>
      <c r="R808" s="101"/>
      <c r="S808" s="101"/>
      <c r="T808" s="101"/>
      <c r="U808" s="101"/>
      <c r="V808" s="101"/>
      <c r="W808" s="101"/>
      <c r="X808" s="101"/>
      <c r="Y808" s="101"/>
      <c r="Z808" s="101"/>
      <c r="AA808" s="101"/>
      <c r="AB808" s="101"/>
      <c r="AC808" s="101"/>
    </row>
    <row r="809" spans="1:29" ht="12.75" customHeight="1" x14ac:dyDescent="0.25">
      <c r="A809" s="143"/>
      <c r="B809" s="144"/>
      <c r="C809" s="145"/>
      <c r="D809" s="144"/>
      <c r="E809" s="145"/>
      <c r="F809" s="144"/>
      <c r="G809" s="145"/>
      <c r="H809" s="146"/>
      <c r="I809" s="101"/>
      <c r="J809" s="101"/>
      <c r="K809" s="101"/>
      <c r="L809" s="101"/>
      <c r="M809" s="101"/>
      <c r="N809" s="101"/>
      <c r="O809" s="101"/>
      <c r="P809" s="101"/>
      <c r="Q809" s="101"/>
      <c r="R809" s="101"/>
      <c r="S809" s="101"/>
      <c r="T809" s="101"/>
      <c r="U809" s="101"/>
      <c r="V809" s="101"/>
      <c r="W809" s="101"/>
      <c r="X809" s="101"/>
      <c r="Y809" s="101"/>
      <c r="Z809" s="101"/>
      <c r="AA809" s="101"/>
      <c r="AB809" s="101"/>
      <c r="AC809" s="101"/>
    </row>
    <row r="810" spans="1:29" ht="12.75" customHeight="1" x14ac:dyDescent="0.25">
      <c r="A810" s="143"/>
      <c r="B810" s="144"/>
      <c r="C810" s="145"/>
      <c r="D810" s="144"/>
      <c r="E810" s="145"/>
      <c r="F810" s="144"/>
      <c r="G810" s="145"/>
      <c r="H810" s="146"/>
      <c r="I810" s="101"/>
      <c r="J810" s="101"/>
      <c r="K810" s="101"/>
      <c r="L810" s="101"/>
      <c r="M810" s="101"/>
      <c r="N810" s="101"/>
      <c r="O810" s="101"/>
      <c r="P810" s="101"/>
      <c r="Q810" s="101"/>
      <c r="R810" s="101"/>
      <c r="S810" s="101"/>
      <c r="T810" s="101"/>
      <c r="U810" s="101"/>
      <c r="V810" s="101"/>
      <c r="W810" s="101"/>
      <c r="X810" s="101"/>
      <c r="Y810" s="101"/>
      <c r="Z810" s="101"/>
      <c r="AA810" s="101"/>
      <c r="AB810" s="101"/>
      <c r="AC810" s="101"/>
    </row>
    <row r="811" spans="1:29" ht="12.75" customHeight="1" x14ac:dyDescent="0.25">
      <c r="A811" s="143"/>
      <c r="B811" s="144"/>
      <c r="C811" s="145"/>
      <c r="D811" s="144"/>
      <c r="E811" s="145"/>
      <c r="F811" s="144"/>
      <c r="G811" s="145"/>
      <c r="H811" s="146"/>
      <c r="I811" s="101"/>
      <c r="J811" s="101"/>
      <c r="K811" s="101"/>
      <c r="L811" s="101"/>
      <c r="M811" s="101"/>
      <c r="N811" s="101"/>
      <c r="O811" s="101"/>
      <c r="P811" s="101"/>
      <c r="Q811" s="101"/>
      <c r="R811" s="101"/>
      <c r="S811" s="101"/>
      <c r="T811" s="101"/>
      <c r="U811" s="101"/>
      <c r="V811" s="101"/>
      <c r="W811" s="101"/>
      <c r="X811" s="101"/>
      <c r="Y811" s="101"/>
      <c r="Z811" s="101"/>
      <c r="AA811" s="101"/>
      <c r="AB811" s="101"/>
      <c r="AC811" s="101"/>
    </row>
    <row r="812" spans="1:29" ht="12.75" customHeight="1" x14ac:dyDescent="0.25">
      <c r="A812" s="143"/>
      <c r="B812" s="144"/>
      <c r="C812" s="145"/>
      <c r="D812" s="144"/>
      <c r="E812" s="145"/>
      <c r="F812" s="144"/>
      <c r="G812" s="145"/>
      <c r="H812" s="146"/>
      <c r="I812" s="101"/>
      <c r="J812" s="101"/>
      <c r="K812" s="101"/>
      <c r="L812" s="101"/>
      <c r="M812" s="101"/>
      <c r="N812" s="101"/>
      <c r="O812" s="101"/>
      <c r="P812" s="101"/>
      <c r="Q812" s="101"/>
      <c r="R812" s="101"/>
      <c r="S812" s="101"/>
      <c r="T812" s="101"/>
      <c r="U812" s="101"/>
      <c r="V812" s="101"/>
      <c r="W812" s="101"/>
      <c r="X812" s="101"/>
      <c r="Y812" s="101"/>
      <c r="Z812" s="101"/>
      <c r="AA812" s="101"/>
      <c r="AB812" s="101"/>
      <c r="AC812" s="101"/>
    </row>
    <row r="813" spans="1:29" ht="12.75" customHeight="1" x14ac:dyDescent="0.25">
      <c r="A813" s="143"/>
      <c r="B813" s="144"/>
      <c r="C813" s="145"/>
      <c r="D813" s="144"/>
      <c r="E813" s="145"/>
      <c r="F813" s="144"/>
      <c r="G813" s="145"/>
      <c r="H813" s="146"/>
      <c r="I813" s="101"/>
      <c r="J813" s="101"/>
      <c r="K813" s="101"/>
      <c r="L813" s="101"/>
      <c r="M813" s="101"/>
      <c r="N813" s="101"/>
      <c r="O813" s="101"/>
      <c r="P813" s="101"/>
      <c r="Q813" s="101"/>
      <c r="R813" s="101"/>
      <c r="S813" s="101"/>
      <c r="T813" s="101"/>
      <c r="U813" s="101"/>
      <c r="V813" s="101"/>
      <c r="W813" s="101"/>
      <c r="X813" s="101"/>
      <c r="Y813" s="101"/>
      <c r="Z813" s="101"/>
      <c r="AA813" s="101"/>
      <c r="AB813" s="101"/>
      <c r="AC813" s="101"/>
    </row>
    <row r="814" spans="1:29" ht="12.75" customHeight="1" x14ac:dyDescent="0.25">
      <c r="A814" s="143"/>
      <c r="B814" s="144"/>
      <c r="C814" s="145"/>
      <c r="D814" s="144"/>
      <c r="E814" s="145"/>
      <c r="F814" s="144"/>
      <c r="G814" s="145"/>
      <c r="H814" s="146"/>
      <c r="I814" s="101"/>
      <c r="J814" s="101"/>
      <c r="K814" s="101"/>
      <c r="L814" s="101"/>
      <c r="M814" s="101"/>
      <c r="N814" s="101"/>
      <c r="O814" s="101"/>
      <c r="P814" s="101"/>
      <c r="Q814" s="101"/>
      <c r="R814" s="101"/>
      <c r="S814" s="101"/>
      <c r="T814" s="101"/>
      <c r="U814" s="101"/>
      <c r="V814" s="101"/>
      <c r="W814" s="101"/>
      <c r="X814" s="101"/>
      <c r="Y814" s="101"/>
      <c r="Z814" s="101"/>
      <c r="AA814" s="101"/>
      <c r="AB814" s="101"/>
      <c r="AC814" s="101"/>
    </row>
    <row r="815" spans="1:29" ht="12.75" customHeight="1" x14ac:dyDescent="0.25">
      <c r="A815" s="143"/>
      <c r="B815" s="144"/>
      <c r="C815" s="145"/>
      <c r="D815" s="144"/>
      <c r="E815" s="145"/>
      <c r="F815" s="144"/>
      <c r="G815" s="145"/>
      <c r="H815" s="146"/>
      <c r="I815" s="101"/>
      <c r="J815" s="101"/>
      <c r="K815" s="101"/>
      <c r="L815" s="101"/>
      <c r="M815" s="101"/>
      <c r="N815" s="101"/>
      <c r="O815" s="101"/>
      <c r="P815" s="101"/>
      <c r="Q815" s="101"/>
      <c r="R815" s="101"/>
      <c r="S815" s="101"/>
      <c r="T815" s="101"/>
      <c r="U815" s="101"/>
      <c r="V815" s="101"/>
      <c r="W815" s="101"/>
      <c r="X815" s="101"/>
      <c r="Y815" s="101"/>
      <c r="Z815" s="101"/>
      <c r="AA815" s="101"/>
      <c r="AB815" s="101"/>
      <c r="AC815" s="101"/>
    </row>
    <row r="816" spans="1:29" ht="12.75" customHeight="1" x14ac:dyDescent="0.25">
      <c r="A816" s="143"/>
      <c r="B816" s="144"/>
      <c r="C816" s="145"/>
      <c r="D816" s="144"/>
      <c r="E816" s="145"/>
      <c r="F816" s="144"/>
      <c r="G816" s="145"/>
      <c r="H816" s="146"/>
      <c r="I816" s="101"/>
      <c r="J816" s="101"/>
      <c r="K816" s="101"/>
      <c r="L816" s="101"/>
      <c r="M816" s="101"/>
      <c r="N816" s="101"/>
      <c r="O816" s="101"/>
      <c r="P816" s="101"/>
      <c r="Q816" s="101"/>
      <c r="R816" s="101"/>
      <c r="S816" s="101"/>
      <c r="T816" s="101"/>
      <c r="U816" s="101"/>
      <c r="V816" s="101"/>
      <c r="W816" s="101"/>
      <c r="X816" s="101"/>
      <c r="Y816" s="101"/>
      <c r="Z816" s="101"/>
      <c r="AA816" s="101"/>
      <c r="AB816" s="101"/>
      <c r="AC816" s="101"/>
    </row>
    <row r="817" spans="1:29" ht="12.75" customHeight="1" x14ac:dyDescent="0.25">
      <c r="A817" s="143"/>
      <c r="B817" s="144"/>
      <c r="C817" s="145"/>
      <c r="D817" s="144"/>
      <c r="E817" s="145"/>
      <c r="F817" s="144"/>
      <c r="G817" s="145"/>
      <c r="H817" s="146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  <c r="Z817" s="101"/>
      <c r="AA817" s="101"/>
      <c r="AB817" s="101"/>
      <c r="AC817" s="101"/>
    </row>
    <row r="818" spans="1:29" ht="12.75" customHeight="1" x14ac:dyDescent="0.25">
      <c r="A818" s="143"/>
      <c r="B818" s="144"/>
      <c r="C818" s="145"/>
      <c r="D818" s="144"/>
      <c r="E818" s="145"/>
      <c r="F818" s="144"/>
      <c r="G818" s="145"/>
      <c r="H818" s="146"/>
      <c r="I818" s="101"/>
      <c r="J818" s="101"/>
      <c r="K818" s="101"/>
      <c r="L818" s="101"/>
      <c r="M818" s="101"/>
      <c r="N818" s="101"/>
      <c r="O818" s="101"/>
      <c r="P818" s="101"/>
      <c r="Q818" s="101"/>
      <c r="R818" s="101"/>
      <c r="S818" s="101"/>
      <c r="T818" s="101"/>
      <c r="U818" s="101"/>
      <c r="V818" s="101"/>
      <c r="W818" s="101"/>
      <c r="X818" s="101"/>
      <c r="Y818" s="101"/>
      <c r="Z818" s="101"/>
      <c r="AA818" s="101"/>
      <c r="AB818" s="101"/>
      <c r="AC818" s="101"/>
    </row>
    <row r="819" spans="1:29" ht="12.75" customHeight="1" x14ac:dyDescent="0.25">
      <c r="A819" s="143"/>
      <c r="B819" s="144"/>
      <c r="C819" s="145"/>
      <c r="D819" s="144"/>
      <c r="E819" s="145"/>
      <c r="F819" s="144"/>
      <c r="G819" s="145"/>
      <c r="H819" s="146"/>
      <c r="I819" s="101"/>
      <c r="J819" s="101"/>
      <c r="K819" s="101"/>
      <c r="L819" s="101"/>
      <c r="M819" s="101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  <c r="X819" s="101"/>
      <c r="Y819" s="101"/>
      <c r="Z819" s="101"/>
      <c r="AA819" s="101"/>
      <c r="AB819" s="101"/>
      <c r="AC819" s="101"/>
    </row>
    <row r="820" spans="1:29" ht="12.75" customHeight="1" x14ac:dyDescent="0.25">
      <c r="A820" s="143"/>
      <c r="B820" s="144"/>
      <c r="C820" s="145"/>
      <c r="D820" s="144"/>
      <c r="E820" s="145"/>
      <c r="F820" s="144"/>
      <c r="G820" s="145"/>
      <c r="H820" s="146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  <c r="Z820" s="101"/>
      <c r="AA820" s="101"/>
      <c r="AB820" s="101"/>
      <c r="AC820" s="101"/>
    </row>
    <row r="821" spans="1:29" ht="12.75" customHeight="1" x14ac:dyDescent="0.25">
      <c r="A821" s="143"/>
      <c r="B821" s="144"/>
      <c r="C821" s="145"/>
      <c r="D821" s="144"/>
      <c r="E821" s="145"/>
      <c r="F821" s="144"/>
      <c r="G821" s="145"/>
      <c r="H821" s="146"/>
      <c r="I821" s="101"/>
      <c r="J821" s="101"/>
      <c r="K821" s="101"/>
      <c r="L821" s="101"/>
      <c r="M821" s="101"/>
      <c r="N821" s="101"/>
      <c r="O821" s="101"/>
      <c r="P821" s="101"/>
      <c r="Q821" s="101"/>
      <c r="R821" s="101"/>
      <c r="S821" s="101"/>
      <c r="T821" s="101"/>
      <c r="U821" s="101"/>
      <c r="V821" s="101"/>
      <c r="W821" s="101"/>
      <c r="X821" s="101"/>
      <c r="Y821" s="101"/>
      <c r="Z821" s="101"/>
      <c r="AA821" s="101"/>
      <c r="AB821" s="101"/>
      <c r="AC821" s="101"/>
    </row>
    <row r="822" spans="1:29" ht="12.75" customHeight="1" x14ac:dyDescent="0.25">
      <c r="A822" s="143"/>
      <c r="B822" s="144"/>
      <c r="C822" s="145"/>
      <c r="D822" s="144"/>
      <c r="E822" s="145"/>
      <c r="F822" s="144"/>
      <c r="G822" s="145"/>
      <c r="H822" s="146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  <c r="Z822" s="101"/>
      <c r="AA822" s="101"/>
      <c r="AB822" s="101"/>
      <c r="AC822" s="101"/>
    </row>
    <row r="823" spans="1:29" ht="12.75" customHeight="1" x14ac:dyDescent="0.25">
      <c r="A823" s="143"/>
      <c r="B823" s="144"/>
      <c r="C823" s="145"/>
      <c r="D823" s="144"/>
      <c r="E823" s="145"/>
      <c r="F823" s="144"/>
      <c r="G823" s="145"/>
      <c r="H823" s="146"/>
      <c r="I823" s="101"/>
      <c r="J823" s="101"/>
      <c r="K823" s="101"/>
      <c r="L823" s="101"/>
      <c r="M823" s="101"/>
      <c r="N823" s="101"/>
      <c r="O823" s="101"/>
      <c r="P823" s="101"/>
      <c r="Q823" s="101"/>
      <c r="R823" s="101"/>
      <c r="S823" s="101"/>
      <c r="T823" s="101"/>
      <c r="U823" s="101"/>
      <c r="V823" s="101"/>
      <c r="W823" s="101"/>
      <c r="X823" s="101"/>
      <c r="Y823" s="101"/>
      <c r="Z823" s="101"/>
      <c r="AA823" s="101"/>
      <c r="AB823" s="101"/>
      <c r="AC823" s="101"/>
    </row>
    <row r="824" spans="1:29" ht="12.75" customHeight="1" x14ac:dyDescent="0.25">
      <c r="A824" s="143"/>
      <c r="B824" s="144"/>
      <c r="C824" s="145"/>
      <c r="D824" s="144"/>
      <c r="E824" s="145"/>
      <c r="F824" s="144"/>
      <c r="G824" s="145"/>
      <c r="H824" s="146"/>
      <c r="I824" s="101"/>
      <c r="J824" s="101"/>
      <c r="K824" s="101"/>
      <c r="L824" s="101"/>
      <c r="M824" s="101"/>
      <c r="N824" s="101"/>
      <c r="O824" s="101"/>
      <c r="P824" s="101"/>
      <c r="Q824" s="101"/>
      <c r="R824" s="101"/>
      <c r="S824" s="101"/>
      <c r="T824" s="101"/>
      <c r="U824" s="101"/>
      <c r="V824" s="101"/>
      <c r="W824" s="101"/>
      <c r="X824" s="101"/>
      <c r="Y824" s="101"/>
      <c r="Z824" s="101"/>
      <c r="AA824" s="101"/>
      <c r="AB824" s="101"/>
      <c r="AC824" s="101"/>
    </row>
    <row r="825" spans="1:29" ht="12.75" customHeight="1" x14ac:dyDescent="0.25">
      <c r="A825" s="143"/>
      <c r="B825" s="144"/>
      <c r="C825" s="145"/>
      <c r="D825" s="144"/>
      <c r="E825" s="145"/>
      <c r="F825" s="144"/>
      <c r="G825" s="145"/>
      <c r="H825" s="146"/>
      <c r="I825" s="101"/>
      <c r="J825" s="101"/>
      <c r="K825" s="101"/>
      <c r="L825" s="101"/>
      <c r="M825" s="101"/>
      <c r="N825" s="101"/>
      <c r="O825" s="101"/>
      <c r="P825" s="101"/>
      <c r="Q825" s="101"/>
      <c r="R825" s="101"/>
      <c r="S825" s="101"/>
      <c r="T825" s="101"/>
      <c r="U825" s="101"/>
      <c r="V825" s="101"/>
      <c r="W825" s="101"/>
      <c r="X825" s="101"/>
      <c r="Y825" s="101"/>
      <c r="Z825" s="101"/>
      <c r="AA825" s="101"/>
      <c r="AB825" s="101"/>
      <c r="AC825" s="101"/>
    </row>
    <row r="826" spans="1:29" ht="12.75" customHeight="1" x14ac:dyDescent="0.25">
      <c r="A826" s="143"/>
      <c r="B826" s="144"/>
      <c r="C826" s="145"/>
      <c r="D826" s="144"/>
      <c r="E826" s="145"/>
      <c r="F826" s="144"/>
      <c r="G826" s="145"/>
      <c r="H826" s="146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1"/>
      <c r="U826" s="101"/>
      <c r="V826" s="101"/>
      <c r="W826" s="101"/>
      <c r="X826" s="101"/>
      <c r="Y826" s="101"/>
      <c r="Z826" s="101"/>
      <c r="AA826" s="101"/>
      <c r="AB826" s="101"/>
      <c r="AC826" s="101"/>
    </row>
    <row r="827" spans="1:29" ht="12.75" customHeight="1" x14ac:dyDescent="0.25">
      <c r="A827" s="143"/>
      <c r="B827" s="144"/>
      <c r="C827" s="145"/>
      <c r="D827" s="144"/>
      <c r="E827" s="145"/>
      <c r="F827" s="144"/>
      <c r="G827" s="145"/>
      <c r="H827" s="146"/>
      <c r="I827" s="101"/>
      <c r="J827" s="101"/>
      <c r="K827" s="101"/>
      <c r="L827" s="101"/>
      <c r="M827" s="101"/>
      <c r="N827" s="101"/>
      <c r="O827" s="101"/>
      <c r="P827" s="101"/>
      <c r="Q827" s="101"/>
      <c r="R827" s="101"/>
      <c r="S827" s="101"/>
      <c r="T827" s="101"/>
      <c r="U827" s="101"/>
      <c r="V827" s="101"/>
      <c r="W827" s="101"/>
      <c r="X827" s="101"/>
      <c r="Y827" s="101"/>
      <c r="Z827" s="101"/>
      <c r="AA827" s="101"/>
      <c r="AB827" s="101"/>
      <c r="AC827" s="101"/>
    </row>
    <row r="828" spans="1:29" ht="12.75" customHeight="1" x14ac:dyDescent="0.25">
      <c r="A828" s="143"/>
      <c r="B828" s="144"/>
      <c r="C828" s="145"/>
      <c r="D828" s="144"/>
      <c r="E828" s="145"/>
      <c r="F828" s="144"/>
      <c r="G828" s="145"/>
      <c r="H828" s="146"/>
      <c r="I828" s="101"/>
      <c r="J828" s="101"/>
      <c r="K828" s="101"/>
      <c r="L828" s="101"/>
      <c r="M828" s="101"/>
      <c r="N828" s="101"/>
      <c r="O828" s="101"/>
      <c r="P828" s="101"/>
      <c r="Q828" s="101"/>
      <c r="R828" s="101"/>
      <c r="S828" s="101"/>
      <c r="T828" s="101"/>
      <c r="U828" s="101"/>
      <c r="V828" s="101"/>
      <c r="W828" s="101"/>
      <c r="X828" s="101"/>
      <c r="Y828" s="101"/>
      <c r="Z828" s="101"/>
      <c r="AA828" s="101"/>
      <c r="AB828" s="101"/>
      <c r="AC828" s="101"/>
    </row>
    <row r="829" spans="1:29" ht="12.75" customHeight="1" x14ac:dyDescent="0.25">
      <c r="A829" s="143"/>
      <c r="B829" s="144"/>
      <c r="C829" s="145"/>
      <c r="D829" s="144"/>
      <c r="E829" s="145"/>
      <c r="F829" s="144"/>
      <c r="G829" s="145"/>
      <c r="H829" s="146"/>
      <c r="I829" s="101"/>
      <c r="J829" s="101"/>
      <c r="K829" s="101"/>
      <c r="L829" s="101"/>
      <c r="M829" s="101"/>
      <c r="N829" s="101"/>
      <c r="O829" s="101"/>
      <c r="P829" s="101"/>
      <c r="Q829" s="101"/>
      <c r="R829" s="101"/>
      <c r="S829" s="101"/>
      <c r="T829" s="101"/>
      <c r="U829" s="101"/>
      <c r="V829" s="101"/>
      <c r="W829" s="101"/>
      <c r="X829" s="101"/>
      <c r="Y829" s="101"/>
      <c r="Z829" s="101"/>
      <c r="AA829" s="101"/>
      <c r="AB829" s="101"/>
      <c r="AC829" s="101"/>
    </row>
    <row r="830" spans="1:29" ht="12.75" customHeight="1" x14ac:dyDescent="0.25">
      <c r="A830" s="143"/>
      <c r="B830" s="144"/>
      <c r="C830" s="145"/>
      <c r="D830" s="144"/>
      <c r="E830" s="145"/>
      <c r="F830" s="144"/>
      <c r="G830" s="145"/>
      <c r="H830" s="146"/>
      <c r="I830" s="101"/>
      <c r="J830" s="101"/>
      <c r="K830" s="101"/>
      <c r="L830" s="101"/>
      <c r="M830" s="101"/>
      <c r="N830" s="101"/>
      <c r="O830" s="101"/>
      <c r="P830" s="101"/>
      <c r="Q830" s="101"/>
      <c r="R830" s="101"/>
      <c r="S830" s="101"/>
      <c r="T830" s="101"/>
      <c r="U830" s="101"/>
      <c r="V830" s="101"/>
      <c r="W830" s="101"/>
      <c r="X830" s="101"/>
      <c r="Y830" s="101"/>
      <c r="Z830" s="101"/>
      <c r="AA830" s="101"/>
      <c r="AB830" s="101"/>
      <c r="AC830" s="101"/>
    </row>
    <row r="831" spans="1:29" ht="12.75" customHeight="1" x14ac:dyDescent="0.25">
      <c r="A831" s="143"/>
      <c r="B831" s="144"/>
      <c r="C831" s="145"/>
      <c r="D831" s="144"/>
      <c r="E831" s="145"/>
      <c r="F831" s="144"/>
      <c r="G831" s="145"/>
      <c r="H831" s="146"/>
      <c r="I831" s="101"/>
      <c r="J831" s="101"/>
      <c r="K831" s="101"/>
      <c r="L831" s="101"/>
      <c r="M831" s="101"/>
      <c r="N831" s="101"/>
      <c r="O831" s="101"/>
      <c r="P831" s="101"/>
      <c r="Q831" s="101"/>
      <c r="R831" s="101"/>
      <c r="S831" s="101"/>
      <c r="T831" s="101"/>
      <c r="U831" s="101"/>
      <c r="V831" s="101"/>
      <c r="W831" s="101"/>
      <c r="X831" s="101"/>
      <c r="Y831" s="101"/>
      <c r="Z831" s="101"/>
      <c r="AA831" s="101"/>
      <c r="AB831" s="101"/>
      <c r="AC831" s="101"/>
    </row>
    <row r="832" spans="1:29" ht="12.75" customHeight="1" x14ac:dyDescent="0.25">
      <c r="A832" s="143"/>
      <c r="B832" s="144"/>
      <c r="C832" s="145"/>
      <c r="D832" s="144"/>
      <c r="E832" s="145"/>
      <c r="F832" s="144"/>
      <c r="G832" s="145"/>
      <c r="H832" s="146"/>
      <c r="I832" s="101"/>
      <c r="J832" s="101"/>
      <c r="K832" s="101"/>
      <c r="L832" s="101"/>
      <c r="M832" s="101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  <c r="X832" s="101"/>
      <c r="Y832" s="101"/>
      <c r="Z832" s="101"/>
      <c r="AA832" s="101"/>
      <c r="AB832" s="101"/>
      <c r="AC832" s="101"/>
    </row>
    <row r="833" spans="1:29" ht="12.75" customHeight="1" x14ac:dyDescent="0.25">
      <c r="A833" s="143"/>
      <c r="B833" s="144"/>
      <c r="C833" s="145"/>
      <c r="D833" s="144"/>
      <c r="E833" s="145"/>
      <c r="F833" s="144"/>
      <c r="G833" s="145"/>
      <c r="H833" s="146"/>
      <c r="I833" s="101"/>
      <c r="J833" s="101"/>
      <c r="K833" s="101"/>
      <c r="L833" s="101"/>
      <c r="M833" s="101"/>
      <c r="N833" s="101"/>
      <c r="O833" s="101"/>
      <c r="P833" s="101"/>
      <c r="Q833" s="101"/>
      <c r="R833" s="101"/>
      <c r="S833" s="101"/>
      <c r="T833" s="101"/>
      <c r="U833" s="101"/>
      <c r="V833" s="101"/>
      <c r="W833" s="101"/>
      <c r="X833" s="101"/>
      <c r="Y833" s="101"/>
      <c r="Z833" s="101"/>
      <c r="AA833" s="101"/>
      <c r="AB833" s="101"/>
      <c r="AC833" s="101"/>
    </row>
    <row r="834" spans="1:29" ht="12.75" customHeight="1" x14ac:dyDescent="0.25">
      <c r="A834" s="143"/>
      <c r="B834" s="144"/>
      <c r="C834" s="145"/>
      <c r="D834" s="144"/>
      <c r="E834" s="145"/>
      <c r="F834" s="144"/>
      <c r="G834" s="145"/>
      <c r="H834" s="146"/>
      <c r="I834" s="101"/>
      <c r="J834" s="101"/>
      <c r="K834" s="101"/>
      <c r="L834" s="101"/>
      <c r="M834" s="101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  <c r="X834" s="101"/>
      <c r="Y834" s="101"/>
      <c r="Z834" s="101"/>
      <c r="AA834" s="101"/>
      <c r="AB834" s="101"/>
      <c r="AC834" s="101"/>
    </row>
    <row r="835" spans="1:29" ht="12.75" customHeight="1" x14ac:dyDescent="0.25">
      <c r="A835" s="143"/>
      <c r="B835" s="144"/>
      <c r="C835" s="145"/>
      <c r="D835" s="144"/>
      <c r="E835" s="145"/>
      <c r="F835" s="144"/>
      <c r="G835" s="145"/>
      <c r="H835" s="146"/>
      <c r="I835" s="101"/>
      <c r="J835" s="101"/>
      <c r="K835" s="101"/>
      <c r="L835" s="101"/>
      <c r="M835" s="101"/>
      <c r="N835" s="101"/>
      <c r="O835" s="101"/>
      <c r="P835" s="101"/>
      <c r="Q835" s="101"/>
      <c r="R835" s="101"/>
      <c r="S835" s="101"/>
      <c r="T835" s="101"/>
      <c r="U835" s="101"/>
      <c r="V835" s="101"/>
      <c r="W835" s="101"/>
      <c r="X835" s="101"/>
      <c r="Y835" s="101"/>
      <c r="Z835" s="101"/>
      <c r="AA835" s="101"/>
      <c r="AB835" s="101"/>
      <c r="AC835" s="101"/>
    </row>
    <row r="836" spans="1:29" ht="12.75" customHeight="1" x14ac:dyDescent="0.25">
      <c r="A836" s="143"/>
      <c r="B836" s="144"/>
      <c r="C836" s="145"/>
      <c r="D836" s="144"/>
      <c r="E836" s="145"/>
      <c r="F836" s="144"/>
      <c r="G836" s="145"/>
      <c r="H836" s="146"/>
      <c r="I836" s="101"/>
      <c r="J836" s="101"/>
      <c r="K836" s="101"/>
      <c r="L836" s="101"/>
      <c r="M836" s="101"/>
      <c r="N836" s="101"/>
      <c r="O836" s="101"/>
      <c r="P836" s="101"/>
      <c r="Q836" s="101"/>
      <c r="R836" s="101"/>
      <c r="S836" s="101"/>
      <c r="T836" s="101"/>
      <c r="U836" s="101"/>
      <c r="V836" s="101"/>
      <c r="W836" s="101"/>
      <c r="X836" s="101"/>
      <c r="Y836" s="101"/>
      <c r="Z836" s="101"/>
      <c r="AA836" s="101"/>
      <c r="AB836" s="101"/>
      <c r="AC836" s="101"/>
    </row>
    <row r="837" spans="1:29" ht="12.75" customHeight="1" x14ac:dyDescent="0.25">
      <c r="A837" s="143"/>
      <c r="B837" s="144"/>
      <c r="C837" s="145"/>
      <c r="D837" s="144"/>
      <c r="E837" s="145"/>
      <c r="F837" s="144"/>
      <c r="G837" s="145"/>
      <c r="H837" s="146"/>
      <c r="I837" s="101"/>
      <c r="J837" s="101"/>
      <c r="K837" s="101"/>
      <c r="L837" s="101"/>
      <c r="M837" s="101"/>
      <c r="N837" s="101"/>
      <c r="O837" s="101"/>
      <c r="P837" s="101"/>
      <c r="Q837" s="101"/>
      <c r="R837" s="101"/>
      <c r="S837" s="101"/>
      <c r="T837" s="101"/>
      <c r="U837" s="101"/>
      <c r="V837" s="101"/>
      <c r="W837" s="101"/>
      <c r="X837" s="101"/>
      <c r="Y837" s="101"/>
      <c r="Z837" s="101"/>
      <c r="AA837" s="101"/>
      <c r="AB837" s="101"/>
      <c r="AC837" s="101"/>
    </row>
    <row r="838" spans="1:29" ht="12.75" customHeight="1" x14ac:dyDescent="0.25">
      <c r="A838" s="143"/>
      <c r="B838" s="144"/>
      <c r="C838" s="145"/>
      <c r="D838" s="144"/>
      <c r="E838" s="145"/>
      <c r="F838" s="144"/>
      <c r="G838" s="145"/>
      <c r="H838" s="146"/>
      <c r="I838" s="101"/>
      <c r="J838" s="101"/>
      <c r="K838" s="101"/>
      <c r="L838" s="101"/>
      <c r="M838" s="101"/>
      <c r="N838" s="101"/>
      <c r="O838" s="101"/>
      <c r="P838" s="101"/>
      <c r="Q838" s="101"/>
      <c r="R838" s="101"/>
      <c r="S838" s="101"/>
      <c r="T838" s="101"/>
      <c r="U838" s="101"/>
      <c r="V838" s="101"/>
      <c r="W838" s="101"/>
      <c r="X838" s="101"/>
      <c r="Y838" s="101"/>
      <c r="Z838" s="101"/>
      <c r="AA838" s="101"/>
      <c r="AB838" s="101"/>
      <c r="AC838" s="101"/>
    </row>
    <row r="839" spans="1:29" ht="12.75" customHeight="1" x14ac:dyDescent="0.25">
      <c r="A839" s="143"/>
      <c r="B839" s="144"/>
      <c r="C839" s="145"/>
      <c r="D839" s="144"/>
      <c r="E839" s="145"/>
      <c r="F839" s="144"/>
      <c r="G839" s="145"/>
      <c r="H839" s="146"/>
      <c r="I839" s="101"/>
      <c r="J839" s="101"/>
      <c r="K839" s="101"/>
      <c r="L839" s="101"/>
      <c r="M839" s="101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  <c r="X839" s="101"/>
      <c r="Y839" s="101"/>
      <c r="Z839" s="101"/>
      <c r="AA839" s="101"/>
      <c r="AB839" s="101"/>
      <c r="AC839" s="101"/>
    </row>
    <row r="840" spans="1:29" ht="12.75" customHeight="1" x14ac:dyDescent="0.25">
      <c r="A840" s="143"/>
      <c r="B840" s="144"/>
      <c r="C840" s="145"/>
      <c r="D840" s="144"/>
      <c r="E840" s="145"/>
      <c r="F840" s="144"/>
      <c r="G840" s="145"/>
      <c r="H840" s="146"/>
      <c r="I840" s="101"/>
      <c r="J840" s="101"/>
      <c r="K840" s="101"/>
      <c r="L840" s="101"/>
      <c r="M840" s="101"/>
      <c r="N840" s="101"/>
      <c r="O840" s="101"/>
      <c r="P840" s="101"/>
      <c r="Q840" s="101"/>
      <c r="R840" s="101"/>
      <c r="S840" s="101"/>
      <c r="T840" s="101"/>
      <c r="U840" s="101"/>
      <c r="V840" s="101"/>
      <c r="W840" s="101"/>
      <c r="X840" s="101"/>
      <c r="Y840" s="101"/>
      <c r="Z840" s="101"/>
      <c r="AA840" s="101"/>
      <c r="AB840" s="101"/>
      <c r="AC840" s="101"/>
    </row>
    <row r="841" spans="1:29" ht="12.75" customHeight="1" x14ac:dyDescent="0.25">
      <c r="A841" s="143"/>
      <c r="B841" s="144"/>
      <c r="C841" s="145"/>
      <c r="D841" s="144"/>
      <c r="E841" s="145"/>
      <c r="F841" s="144"/>
      <c r="G841" s="145"/>
      <c r="H841" s="146"/>
      <c r="I841" s="101"/>
      <c r="J841" s="101"/>
      <c r="K841" s="101"/>
      <c r="L841" s="101"/>
      <c r="M841" s="101"/>
      <c r="N841" s="101"/>
      <c r="O841" s="101"/>
      <c r="P841" s="101"/>
      <c r="Q841" s="101"/>
      <c r="R841" s="101"/>
      <c r="S841" s="101"/>
      <c r="T841" s="101"/>
      <c r="U841" s="101"/>
      <c r="V841" s="101"/>
      <c r="W841" s="101"/>
      <c r="X841" s="101"/>
      <c r="Y841" s="101"/>
      <c r="Z841" s="101"/>
      <c r="AA841" s="101"/>
      <c r="AB841" s="101"/>
      <c r="AC841" s="101"/>
    </row>
    <row r="842" spans="1:29" ht="12.75" customHeight="1" x14ac:dyDescent="0.25">
      <c r="A842" s="143"/>
      <c r="B842" s="144"/>
      <c r="C842" s="145"/>
      <c r="D842" s="144"/>
      <c r="E842" s="145"/>
      <c r="F842" s="144"/>
      <c r="G842" s="145"/>
      <c r="H842" s="146"/>
      <c r="I842" s="101"/>
      <c r="J842" s="101"/>
      <c r="K842" s="101"/>
      <c r="L842" s="101"/>
      <c r="M842" s="101"/>
      <c r="N842" s="101"/>
      <c r="O842" s="101"/>
      <c r="P842" s="101"/>
      <c r="Q842" s="101"/>
      <c r="R842" s="101"/>
      <c r="S842" s="101"/>
      <c r="T842" s="101"/>
      <c r="U842" s="101"/>
      <c r="V842" s="101"/>
      <c r="W842" s="101"/>
      <c r="X842" s="101"/>
      <c r="Y842" s="101"/>
      <c r="Z842" s="101"/>
      <c r="AA842" s="101"/>
      <c r="AB842" s="101"/>
      <c r="AC842" s="101"/>
    </row>
    <row r="843" spans="1:29" ht="12.75" customHeight="1" x14ac:dyDescent="0.25">
      <c r="A843" s="143"/>
      <c r="B843" s="144"/>
      <c r="C843" s="145"/>
      <c r="D843" s="144"/>
      <c r="E843" s="145"/>
      <c r="F843" s="144"/>
      <c r="G843" s="145"/>
      <c r="H843" s="146"/>
      <c r="I843" s="101"/>
      <c r="J843" s="101"/>
      <c r="K843" s="101"/>
      <c r="L843" s="101"/>
      <c r="M843" s="101"/>
      <c r="N843" s="101"/>
      <c r="O843" s="101"/>
      <c r="P843" s="101"/>
      <c r="Q843" s="101"/>
      <c r="R843" s="101"/>
      <c r="S843" s="101"/>
      <c r="T843" s="101"/>
      <c r="U843" s="101"/>
      <c r="V843" s="101"/>
      <c r="W843" s="101"/>
      <c r="X843" s="101"/>
      <c r="Y843" s="101"/>
      <c r="Z843" s="101"/>
      <c r="AA843" s="101"/>
      <c r="AB843" s="101"/>
      <c r="AC843" s="101"/>
    </row>
    <row r="844" spans="1:29" ht="12.75" customHeight="1" x14ac:dyDescent="0.25">
      <c r="A844" s="143"/>
      <c r="B844" s="144"/>
      <c r="C844" s="145"/>
      <c r="D844" s="144"/>
      <c r="E844" s="145"/>
      <c r="F844" s="144"/>
      <c r="G844" s="145"/>
      <c r="H844" s="146"/>
      <c r="I844" s="101"/>
      <c r="J844" s="101"/>
      <c r="K844" s="101"/>
      <c r="L844" s="101"/>
      <c r="M844" s="101"/>
      <c r="N844" s="101"/>
      <c r="O844" s="101"/>
      <c r="P844" s="101"/>
      <c r="Q844" s="101"/>
      <c r="R844" s="101"/>
      <c r="S844" s="101"/>
      <c r="T844" s="101"/>
      <c r="U844" s="101"/>
      <c r="V844" s="101"/>
      <c r="W844" s="101"/>
      <c r="X844" s="101"/>
      <c r="Y844" s="101"/>
      <c r="Z844" s="101"/>
      <c r="AA844" s="101"/>
      <c r="AB844" s="101"/>
      <c r="AC844" s="101"/>
    </row>
    <row r="845" spans="1:29" ht="12.75" customHeight="1" x14ac:dyDescent="0.25">
      <c r="A845" s="143"/>
      <c r="B845" s="144"/>
      <c r="C845" s="145"/>
      <c r="D845" s="144"/>
      <c r="E845" s="145"/>
      <c r="F845" s="144"/>
      <c r="G845" s="145"/>
      <c r="H845" s="146"/>
      <c r="I845" s="101"/>
      <c r="J845" s="101"/>
      <c r="K845" s="101"/>
      <c r="L845" s="101"/>
      <c r="M845" s="101"/>
      <c r="N845" s="101"/>
      <c r="O845" s="101"/>
      <c r="P845" s="101"/>
      <c r="Q845" s="101"/>
      <c r="R845" s="101"/>
      <c r="S845" s="101"/>
      <c r="T845" s="101"/>
      <c r="U845" s="101"/>
      <c r="V845" s="101"/>
      <c r="W845" s="101"/>
      <c r="X845" s="101"/>
      <c r="Y845" s="101"/>
      <c r="Z845" s="101"/>
      <c r="AA845" s="101"/>
      <c r="AB845" s="101"/>
      <c r="AC845" s="101"/>
    </row>
    <row r="846" spans="1:29" ht="12.75" customHeight="1" x14ac:dyDescent="0.25">
      <c r="A846" s="143"/>
      <c r="B846" s="144"/>
      <c r="C846" s="145"/>
      <c r="D846" s="144"/>
      <c r="E846" s="145"/>
      <c r="F846" s="144"/>
      <c r="G846" s="145"/>
      <c r="H846" s="146"/>
      <c r="I846" s="101"/>
      <c r="J846" s="101"/>
      <c r="K846" s="101"/>
      <c r="L846" s="101"/>
      <c r="M846" s="101"/>
      <c r="N846" s="101"/>
      <c r="O846" s="101"/>
      <c r="P846" s="101"/>
      <c r="Q846" s="101"/>
      <c r="R846" s="101"/>
      <c r="S846" s="101"/>
      <c r="T846" s="101"/>
      <c r="U846" s="101"/>
      <c r="V846" s="101"/>
      <c r="W846" s="101"/>
      <c r="X846" s="101"/>
      <c r="Y846" s="101"/>
      <c r="Z846" s="101"/>
      <c r="AA846" s="101"/>
      <c r="AB846" s="101"/>
      <c r="AC846" s="101"/>
    </row>
    <row r="847" spans="1:29" ht="12.75" customHeight="1" x14ac:dyDescent="0.25">
      <c r="A847" s="143"/>
      <c r="B847" s="144"/>
      <c r="C847" s="145"/>
      <c r="D847" s="144"/>
      <c r="E847" s="145"/>
      <c r="F847" s="144"/>
      <c r="G847" s="145"/>
      <c r="H847" s="146"/>
      <c r="I847" s="101"/>
      <c r="J847" s="101"/>
      <c r="K847" s="101"/>
      <c r="L847" s="101"/>
      <c r="M847" s="101"/>
      <c r="N847" s="101"/>
      <c r="O847" s="101"/>
      <c r="P847" s="101"/>
      <c r="Q847" s="101"/>
      <c r="R847" s="101"/>
      <c r="S847" s="101"/>
      <c r="T847" s="101"/>
      <c r="U847" s="101"/>
      <c r="V847" s="101"/>
      <c r="W847" s="101"/>
      <c r="X847" s="101"/>
      <c r="Y847" s="101"/>
      <c r="Z847" s="101"/>
      <c r="AA847" s="101"/>
      <c r="AB847" s="101"/>
      <c r="AC847" s="101"/>
    </row>
    <row r="848" spans="1:29" ht="12.75" customHeight="1" x14ac:dyDescent="0.25">
      <c r="A848" s="143"/>
      <c r="B848" s="144"/>
      <c r="C848" s="145"/>
      <c r="D848" s="144"/>
      <c r="E848" s="145"/>
      <c r="F848" s="144"/>
      <c r="G848" s="145"/>
      <c r="H848" s="146"/>
      <c r="I848" s="101"/>
      <c r="J848" s="101"/>
      <c r="K848" s="101"/>
      <c r="L848" s="101"/>
      <c r="M848" s="101"/>
      <c r="N848" s="101"/>
      <c r="O848" s="101"/>
      <c r="P848" s="101"/>
      <c r="Q848" s="101"/>
      <c r="R848" s="101"/>
      <c r="S848" s="101"/>
      <c r="T848" s="101"/>
      <c r="U848" s="101"/>
      <c r="V848" s="101"/>
      <c r="W848" s="101"/>
      <c r="X848" s="101"/>
      <c r="Y848" s="101"/>
      <c r="Z848" s="101"/>
      <c r="AA848" s="101"/>
      <c r="AB848" s="101"/>
      <c r="AC848" s="101"/>
    </row>
    <row r="849" spans="1:29" ht="12.75" customHeight="1" x14ac:dyDescent="0.25">
      <c r="A849" s="143"/>
      <c r="B849" s="144"/>
      <c r="C849" s="145"/>
      <c r="D849" s="144"/>
      <c r="E849" s="145"/>
      <c r="F849" s="144"/>
      <c r="G849" s="145"/>
      <c r="H849" s="146"/>
      <c r="I849" s="101"/>
      <c r="J849" s="101"/>
      <c r="K849" s="101"/>
      <c r="L849" s="101"/>
      <c r="M849" s="101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  <c r="X849" s="101"/>
      <c r="Y849" s="101"/>
      <c r="Z849" s="101"/>
      <c r="AA849" s="101"/>
      <c r="AB849" s="101"/>
      <c r="AC849" s="101"/>
    </row>
    <row r="850" spans="1:29" ht="12.75" customHeight="1" x14ac:dyDescent="0.25">
      <c r="A850" s="143"/>
      <c r="B850" s="144"/>
      <c r="C850" s="145"/>
      <c r="D850" s="144"/>
      <c r="E850" s="145"/>
      <c r="F850" s="144"/>
      <c r="G850" s="145"/>
      <c r="H850" s="146"/>
      <c r="I850" s="101"/>
      <c r="J850" s="101"/>
      <c r="K850" s="101"/>
      <c r="L850" s="101"/>
      <c r="M850" s="101"/>
      <c r="N850" s="101"/>
      <c r="O850" s="101"/>
      <c r="P850" s="101"/>
      <c r="Q850" s="101"/>
      <c r="R850" s="101"/>
      <c r="S850" s="101"/>
      <c r="T850" s="101"/>
      <c r="U850" s="101"/>
      <c r="V850" s="101"/>
      <c r="W850" s="101"/>
      <c r="X850" s="101"/>
      <c r="Y850" s="101"/>
      <c r="Z850" s="101"/>
      <c r="AA850" s="101"/>
      <c r="AB850" s="101"/>
      <c r="AC850" s="101"/>
    </row>
    <row r="851" spans="1:29" ht="12.75" customHeight="1" x14ac:dyDescent="0.25">
      <c r="A851" s="143"/>
      <c r="B851" s="144"/>
      <c r="C851" s="145"/>
      <c r="D851" s="144"/>
      <c r="E851" s="145"/>
      <c r="F851" s="144"/>
      <c r="G851" s="145"/>
      <c r="H851" s="146"/>
      <c r="I851" s="101"/>
      <c r="J851" s="101"/>
      <c r="K851" s="101"/>
      <c r="L851" s="101"/>
      <c r="M851" s="101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  <c r="X851" s="101"/>
      <c r="Y851" s="101"/>
      <c r="Z851" s="101"/>
      <c r="AA851" s="101"/>
      <c r="AB851" s="101"/>
      <c r="AC851" s="101"/>
    </row>
    <row r="852" spans="1:29" ht="12.75" customHeight="1" x14ac:dyDescent="0.25">
      <c r="A852" s="143"/>
      <c r="B852" s="144"/>
      <c r="C852" s="145"/>
      <c r="D852" s="144"/>
      <c r="E852" s="145"/>
      <c r="F852" s="144"/>
      <c r="G852" s="145"/>
      <c r="H852" s="146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  <c r="X852" s="101"/>
      <c r="Y852" s="101"/>
      <c r="Z852" s="101"/>
      <c r="AA852" s="101"/>
      <c r="AB852" s="101"/>
      <c r="AC852" s="101"/>
    </row>
    <row r="853" spans="1:29" ht="12.75" customHeight="1" x14ac:dyDescent="0.25">
      <c r="A853" s="143"/>
      <c r="B853" s="144"/>
      <c r="C853" s="145"/>
      <c r="D853" s="144"/>
      <c r="E853" s="145"/>
      <c r="F853" s="144"/>
      <c r="G853" s="145"/>
      <c r="H853" s="146"/>
      <c r="I853" s="101"/>
      <c r="J853" s="101"/>
      <c r="K853" s="101"/>
      <c r="L853" s="101"/>
      <c r="M853" s="101"/>
      <c r="N853" s="101"/>
      <c r="O853" s="101"/>
      <c r="P853" s="101"/>
      <c r="Q853" s="101"/>
      <c r="R853" s="101"/>
      <c r="S853" s="101"/>
      <c r="T853" s="101"/>
      <c r="U853" s="101"/>
      <c r="V853" s="101"/>
      <c r="W853" s="101"/>
      <c r="X853" s="101"/>
      <c r="Y853" s="101"/>
      <c r="Z853" s="101"/>
      <c r="AA853" s="101"/>
      <c r="AB853" s="101"/>
      <c r="AC853" s="101"/>
    </row>
    <row r="854" spans="1:29" ht="12.75" customHeight="1" x14ac:dyDescent="0.25">
      <c r="A854" s="143"/>
      <c r="B854" s="144"/>
      <c r="C854" s="145"/>
      <c r="D854" s="144"/>
      <c r="E854" s="145"/>
      <c r="F854" s="144"/>
      <c r="G854" s="145"/>
      <c r="H854" s="146"/>
      <c r="I854" s="101"/>
      <c r="J854" s="101"/>
      <c r="K854" s="101"/>
      <c r="L854" s="101"/>
      <c r="M854" s="101"/>
      <c r="N854" s="101"/>
      <c r="O854" s="101"/>
      <c r="P854" s="101"/>
      <c r="Q854" s="101"/>
      <c r="R854" s="101"/>
      <c r="S854" s="101"/>
      <c r="T854" s="101"/>
      <c r="U854" s="101"/>
      <c r="V854" s="101"/>
      <c r="W854" s="101"/>
      <c r="X854" s="101"/>
      <c r="Y854" s="101"/>
      <c r="Z854" s="101"/>
      <c r="AA854" s="101"/>
      <c r="AB854" s="101"/>
      <c r="AC854" s="101"/>
    </row>
    <row r="855" spans="1:29" ht="12.75" customHeight="1" x14ac:dyDescent="0.25">
      <c r="A855" s="143"/>
      <c r="B855" s="144"/>
      <c r="C855" s="145"/>
      <c r="D855" s="144"/>
      <c r="E855" s="145"/>
      <c r="F855" s="144"/>
      <c r="G855" s="145"/>
      <c r="H855" s="146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  <c r="S855" s="101"/>
      <c r="T855" s="101"/>
      <c r="U855" s="101"/>
      <c r="V855" s="101"/>
      <c r="W855" s="101"/>
      <c r="X855" s="101"/>
      <c r="Y855" s="101"/>
      <c r="Z855" s="101"/>
      <c r="AA855" s="101"/>
      <c r="AB855" s="101"/>
      <c r="AC855" s="101"/>
    </row>
    <row r="856" spans="1:29" ht="12.75" customHeight="1" x14ac:dyDescent="0.25">
      <c r="A856" s="143"/>
      <c r="B856" s="144"/>
      <c r="C856" s="145"/>
      <c r="D856" s="144"/>
      <c r="E856" s="145"/>
      <c r="F856" s="144"/>
      <c r="G856" s="145"/>
      <c r="H856" s="146"/>
      <c r="I856" s="101"/>
      <c r="J856" s="101"/>
      <c r="K856" s="101"/>
      <c r="L856" s="101"/>
      <c r="M856" s="101"/>
      <c r="N856" s="101"/>
      <c r="O856" s="101"/>
      <c r="P856" s="101"/>
      <c r="Q856" s="101"/>
      <c r="R856" s="101"/>
      <c r="S856" s="101"/>
      <c r="T856" s="101"/>
      <c r="U856" s="101"/>
      <c r="V856" s="101"/>
      <c r="W856" s="101"/>
      <c r="X856" s="101"/>
      <c r="Y856" s="101"/>
      <c r="Z856" s="101"/>
      <c r="AA856" s="101"/>
      <c r="AB856" s="101"/>
      <c r="AC856" s="101"/>
    </row>
    <row r="857" spans="1:29" ht="12.75" customHeight="1" x14ac:dyDescent="0.25">
      <c r="A857" s="143"/>
      <c r="B857" s="144"/>
      <c r="C857" s="145"/>
      <c r="D857" s="144"/>
      <c r="E857" s="145"/>
      <c r="F857" s="144"/>
      <c r="G857" s="145"/>
      <c r="H857" s="146"/>
      <c r="I857" s="101"/>
      <c r="J857" s="101"/>
      <c r="K857" s="101"/>
      <c r="L857" s="101"/>
      <c r="M857" s="101"/>
      <c r="N857" s="101"/>
      <c r="O857" s="101"/>
      <c r="P857" s="101"/>
      <c r="Q857" s="101"/>
      <c r="R857" s="101"/>
      <c r="S857" s="101"/>
      <c r="T857" s="101"/>
      <c r="U857" s="101"/>
      <c r="V857" s="101"/>
      <c r="W857" s="101"/>
      <c r="X857" s="101"/>
      <c r="Y857" s="101"/>
      <c r="Z857" s="101"/>
      <c r="AA857" s="101"/>
      <c r="AB857" s="101"/>
      <c r="AC857" s="101"/>
    </row>
    <row r="858" spans="1:29" ht="12.75" customHeight="1" x14ac:dyDescent="0.25">
      <c r="A858" s="143"/>
      <c r="B858" s="144"/>
      <c r="C858" s="145"/>
      <c r="D858" s="144"/>
      <c r="E858" s="145"/>
      <c r="F858" s="144"/>
      <c r="G858" s="145"/>
      <c r="H858" s="146"/>
      <c r="I858" s="101"/>
      <c r="J858" s="101"/>
      <c r="K858" s="101"/>
      <c r="L858" s="101"/>
      <c r="M858" s="101"/>
      <c r="N858" s="101"/>
      <c r="O858" s="101"/>
      <c r="P858" s="101"/>
      <c r="Q858" s="101"/>
      <c r="R858" s="101"/>
      <c r="S858" s="101"/>
      <c r="T858" s="101"/>
      <c r="U858" s="101"/>
      <c r="V858" s="101"/>
      <c r="W858" s="101"/>
      <c r="X858" s="101"/>
      <c r="Y858" s="101"/>
      <c r="Z858" s="101"/>
      <c r="AA858" s="101"/>
      <c r="AB858" s="101"/>
      <c r="AC858" s="101"/>
    </row>
    <row r="859" spans="1:29" ht="12.75" customHeight="1" x14ac:dyDescent="0.25">
      <c r="A859" s="143"/>
      <c r="B859" s="144"/>
      <c r="C859" s="145"/>
      <c r="D859" s="144"/>
      <c r="E859" s="145"/>
      <c r="F859" s="144"/>
      <c r="G859" s="145"/>
      <c r="H859" s="146"/>
      <c r="I859" s="101"/>
      <c r="J859" s="101"/>
      <c r="K859" s="101"/>
      <c r="L859" s="101"/>
      <c r="M859" s="101"/>
      <c r="N859" s="101"/>
      <c r="O859" s="101"/>
      <c r="P859" s="101"/>
      <c r="Q859" s="101"/>
      <c r="R859" s="101"/>
      <c r="S859" s="101"/>
      <c r="T859" s="101"/>
      <c r="U859" s="101"/>
      <c r="V859" s="101"/>
      <c r="W859" s="101"/>
      <c r="X859" s="101"/>
      <c r="Y859" s="101"/>
      <c r="Z859" s="101"/>
      <c r="AA859" s="101"/>
      <c r="AB859" s="101"/>
      <c r="AC859" s="101"/>
    </row>
    <row r="860" spans="1:29" ht="12.75" customHeight="1" x14ac:dyDescent="0.25">
      <c r="A860" s="143"/>
      <c r="B860" s="144"/>
      <c r="C860" s="145"/>
      <c r="D860" s="144"/>
      <c r="E860" s="145"/>
      <c r="F860" s="144"/>
      <c r="G860" s="145"/>
      <c r="H860" s="146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  <c r="Y860" s="101"/>
      <c r="Z860" s="101"/>
      <c r="AA860" s="101"/>
      <c r="AB860" s="101"/>
      <c r="AC860" s="101"/>
    </row>
    <row r="861" spans="1:29" ht="12.75" customHeight="1" x14ac:dyDescent="0.25">
      <c r="A861" s="143"/>
      <c r="B861" s="144"/>
      <c r="C861" s="145"/>
      <c r="D861" s="144"/>
      <c r="E861" s="145"/>
      <c r="F861" s="144"/>
      <c r="G861" s="145"/>
      <c r="H861" s="146"/>
      <c r="I861" s="101"/>
      <c r="J861" s="101"/>
      <c r="K861" s="101"/>
      <c r="L861" s="101"/>
      <c r="M861" s="101"/>
      <c r="N861" s="101"/>
      <c r="O861" s="101"/>
      <c r="P861" s="101"/>
      <c r="Q861" s="101"/>
      <c r="R861" s="101"/>
      <c r="S861" s="101"/>
      <c r="T861" s="101"/>
      <c r="U861" s="101"/>
      <c r="V861" s="101"/>
      <c r="W861" s="101"/>
      <c r="X861" s="101"/>
      <c r="Y861" s="101"/>
      <c r="Z861" s="101"/>
      <c r="AA861" s="101"/>
      <c r="AB861" s="101"/>
      <c r="AC861" s="101"/>
    </row>
    <row r="862" spans="1:29" ht="12.75" customHeight="1" x14ac:dyDescent="0.25">
      <c r="A862" s="143"/>
      <c r="B862" s="144"/>
      <c r="C862" s="145"/>
      <c r="D862" s="144"/>
      <c r="E862" s="145"/>
      <c r="F862" s="144"/>
      <c r="G862" s="145"/>
      <c r="H862" s="146"/>
      <c r="I862" s="101"/>
      <c r="J862" s="101"/>
      <c r="K862" s="101"/>
      <c r="L862" s="101"/>
      <c r="M862" s="101"/>
      <c r="N862" s="101"/>
      <c r="O862" s="101"/>
      <c r="P862" s="101"/>
      <c r="Q862" s="101"/>
      <c r="R862" s="101"/>
      <c r="S862" s="101"/>
      <c r="T862" s="101"/>
      <c r="U862" s="101"/>
      <c r="V862" s="101"/>
      <c r="W862" s="101"/>
      <c r="X862" s="101"/>
      <c r="Y862" s="101"/>
      <c r="Z862" s="101"/>
      <c r="AA862" s="101"/>
      <c r="AB862" s="101"/>
      <c r="AC862" s="101"/>
    </row>
    <row r="863" spans="1:29" ht="12.75" customHeight="1" x14ac:dyDescent="0.25">
      <c r="A863" s="143"/>
      <c r="B863" s="144"/>
      <c r="C863" s="145"/>
      <c r="D863" s="144"/>
      <c r="E863" s="145"/>
      <c r="F863" s="144"/>
      <c r="G863" s="145"/>
      <c r="H863" s="146"/>
      <c r="I863" s="101"/>
      <c r="J863" s="101"/>
      <c r="K863" s="101"/>
      <c r="L863" s="101"/>
      <c r="M863" s="101"/>
      <c r="N863" s="101"/>
      <c r="O863" s="101"/>
      <c r="P863" s="101"/>
      <c r="Q863" s="101"/>
      <c r="R863" s="101"/>
      <c r="S863" s="101"/>
      <c r="T863" s="101"/>
      <c r="U863" s="101"/>
      <c r="V863" s="101"/>
      <c r="W863" s="101"/>
      <c r="X863" s="101"/>
      <c r="Y863" s="101"/>
      <c r="Z863" s="101"/>
      <c r="AA863" s="101"/>
      <c r="AB863" s="101"/>
      <c r="AC863" s="101"/>
    </row>
    <row r="864" spans="1:29" ht="12.75" customHeight="1" x14ac:dyDescent="0.25">
      <c r="A864" s="143"/>
      <c r="B864" s="144"/>
      <c r="C864" s="145"/>
      <c r="D864" s="144"/>
      <c r="E864" s="145"/>
      <c r="F864" s="144"/>
      <c r="G864" s="145"/>
      <c r="H864" s="146"/>
      <c r="I864" s="101"/>
      <c r="J864" s="101"/>
      <c r="K864" s="101"/>
      <c r="L864" s="101"/>
      <c r="M864" s="101"/>
      <c r="N864" s="101"/>
      <c r="O864" s="101"/>
      <c r="P864" s="101"/>
      <c r="Q864" s="101"/>
      <c r="R864" s="101"/>
      <c r="S864" s="101"/>
      <c r="T864" s="101"/>
      <c r="U864" s="101"/>
      <c r="V864" s="101"/>
      <c r="W864" s="101"/>
      <c r="X864" s="101"/>
      <c r="Y864" s="101"/>
      <c r="Z864" s="101"/>
      <c r="AA864" s="101"/>
      <c r="AB864" s="101"/>
      <c r="AC864" s="101"/>
    </row>
    <row r="865" spans="1:29" ht="12.75" customHeight="1" x14ac:dyDescent="0.25">
      <c r="A865" s="143"/>
      <c r="B865" s="144"/>
      <c r="C865" s="145"/>
      <c r="D865" s="144"/>
      <c r="E865" s="145"/>
      <c r="F865" s="144"/>
      <c r="G865" s="145"/>
      <c r="H865" s="146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  <c r="Y865" s="101"/>
      <c r="Z865" s="101"/>
      <c r="AA865" s="101"/>
      <c r="AB865" s="101"/>
      <c r="AC865" s="101"/>
    </row>
    <row r="866" spans="1:29" ht="12.75" customHeight="1" x14ac:dyDescent="0.25">
      <c r="A866" s="143"/>
      <c r="B866" s="144"/>
      <c r="C866" s="145"/>
      <c r="D866" s="144"/>
      <c r="E866" s="145"/>
      <c r="F866" s="144"/>
      <c r="G866" s="145"/>
      <c r="H866" s="146"/>
      <c r="I866" s="101"/>
      <c r="J866" s="101"/>
      <c r="K866" s="101"/>
      <c r="L866" s="101"/>
      <c r="M866" s="101"/>
      <c r="N866" s="101"/>
      <c r="O866" s="101"/>
      <c r="P866" s="101"/>
      <c r="Q866" s="101"/>
      <c r="R866" s="101"/>
      <c r="S866" s="101"/>
      <c r="T866" s="101"/>
      <c r="U866" s="101"/>
      <c r="V866" s="101"/>
      <c r="W866" s="101"/>
      <c r="X866" s="101"/>
      <c r="Y866" s="101"/>
      <c r="Z866" s="101"/>
      <c r="AA866" s="101"/>
      <c r="AB866" s="101"/>
      <c r="AC866" s="101"/>
    </row>
    <row r="867" spans="1:29" ht="12.75" customHeight="1" x14ac:dyDescent="0.25">
      <c r="A867" s="143"/>
      <c r="B867" s="144"/>
      <c r="C867" s="145"/>
      <c r="D867" s="144"/>
      <c r="E867" s="145"/>
      <c r="F867" s="144"/>
      <c r="G867" s="145"/>
      <c r="H867" s="146"/>
      <c r="I867" s="101"/>
      <c r="J867" s="101"/>
      <c r="K867" s="101"/>
      <c r="L867" s="101"/>
      <c r="M867" s="101"/>
      <c r="N867" s="101"/>
      <c r="O867" s="101"/>
      <c r="P867" s="101"/>
      <c r="Q867" s="101"/>
      <c r="R867" s="101"/>
      <c r="S867" s="101"/>
      <c r="T867" s="101"/>
      <c r="U867" s="101"/>
      <c r="V867" s="101"/>
      <c r="W867" s="101"/>
      <c r="X867" s="101"/>
      <c r="Y867" s="101"/>
      <c r="Z867" s="101"/>
      <c r="AA867" s="101"/>
      <c r="AB867" s="101"/>
      <c r="AC867" s="101"/>
    </row>
    <row r="868" spans="1:29" ht="12.75" customHeight="1" x14ac:dyDescent="0.25">
      <c r="A868" s="143"/>
      <c r="B868" s="144"/>
      <c r="C868" s="145"/>
      <c r="D868" s="144"/>
      <c r="E868" s="145"/>
      <c r="F868" s="144"/>
      <c r="G868" s="145"/>
      <c r="H868" s="146"/>
      <c r="I868" s="101"/>
      <c r="J868" s="101"/>
      <c r="K868" s="101"/>
      <c r="L868" s="101"/>
      <c r="M868" s="101"/>
      <c r="N868" s="101"/>
      <c r="O868" s="101"/>
      <c r="P868" s="101"/>
      <c r="Q868" s="101"/>
      <c r="R868" s="101"/>
      <c r="S868" s="101"/>
      <c r="T868" s="101"/>
      <c r="U868" s="101"/>
      <c r="V868" s="101"/>
      <c r="W868" s="101"/>
      <c r="X868" s="101"/>
      <c r="Y868" s="101"/>
      <c r="Z868" s="101"/>
      <c r="AA868" s="101"/>
      <c r="AB868" s="101"/>
      <c r="AC868" s="101"/>
    </row>
    <row r="869" spans="1:29" ht="12.75" customHeight="1" x14ac:dyDescent="0.25">
      <c r="A869" s="143"/>
      <c r="B869" s="144"/>
      <c r="C869" s="145"/>
      <c r="D869" s="144"/>
      <c r="E869" s="145"/>
      <c r="F869" s="144"/>
      <c r="G869" s="145"/>
      <c r="H869" s="146"/>
      <c r="I869" s="101"/>
      <c r="J869" s="101"/>
      <c r="K869" s="101"/>
      <c r="L869" s="101"/>
      <c r="M869" s="101"/>
      <c r="N869" s="101"/>
      <c r="O869" s="101"/>
      <c r="P869" s="101"/>
      <c r="Q869" s="101"/>
      <c r="R869" s="101"/>
      <c r="S869" s="101"/>
      <c r="T869" s="101"/>
      <c r="U869" s="101"/>
      <c r="V869" s="101"/>
      <c r="W869" s="101"/>
      <c r="X869" s="101"/>
      <c r="Y869" s="101"/>
      <c r="Z869" s="101"/>
      <c r="AA869" s="101"/>
      <c r="AB869" s="101"/>
      <c r="AC869" s="101"/>
    </row>
    <row r="870" spans="1:29" ht="12.75" customHeight="1" x14ac:dyDescent="0.25">
      <c r="A870" s="143"/>
      <c r="B870" s="144"/>
      <c r="C870" s="145"/>
      <c r="D870" s="144"/>
      <c r="E870" s="145"/>
      <c r="F870" s="144"/>
      <c r="G870" s="145"/>
      <c r="H870" s="146"/>
      <c r="I870" s="101"/>
      <c r="J870" s="101"/>
      <c r="K870" s="101"/>
      <c r="L870" s="101"/>
      <c r="M870" s="101"/>
      <c r="N870" s="101"/>
      <c r="O870" s="101"/>
      <c r="P870" s="101"/>
      <c r="Q870" s="101"/>
      <c r="R870" s="101"/>
      <c r="S870" s="101"/>
      <c r="T870" s="101"/>
      <c r="U870" s="101"/>
      <c r="V870" s="101"/>
      <c r="W870" s="101"/>
      <c r="X870" s="101"/>
      <c r="Y870" s="101"/>
      <c r="Z870" s="101"/>
      <c r="AA870" s="101"/>
      <c r="AB870" s="101"/>
      <c r="AC870" s="101"/>
    </row>
    <row r="871" spans="1:29" ht="12.75" customHeight="1" x14ac:dyDescent="0.25">
      <c r="A871" s="143"/>
      <c r="B871" s="144"/>
      <c r="C871" s="145"/>
      <c r="D871" s="144"/>
      <c r="E871" s="145"/>
      <c r="F871" s="144"/>
      <c r="G871" s="145"/>
      <c r="H871" s="146"/>
      <c r="I871" s="101"/>
      <c r="J871" s="101"/>
      <c r="K871" s="101"/>
      <c r="L871" s="101"/>
      <c r="M871" s="101"/>
      <c r="N871" s="101"/>
      <c r="O871" s="101"/>
      <c r="P871" s="101"/>
      <c r="Q871" s="101"/>
      <c r="R871" s="101"/>
      <c r="S871" s="101"/>
      <c r="T871" s="101"/>
      <c r="U871" s="101"/>
      <c r="V871" s="101"/>
      <c r="W871" s="101"/>
      <c r="X871" s="101"/>
      <c r="Y871" s="101"/>
      <c r="Z871" s="101"/>
      <c r="AA871" s="101"/>
      <c r="AB871" s="101"/>
      <c r="AC871" s="101"/>
    </row>
    <row r="872" spans="1:29" ht="12.75" customHeight="1" x14ac:dyDescent="0.25">
      <c r="A872" s="143"/>
      <c r="B872" s="144"/>
      <c r="C872" s="145"/>
      <c r="D872" s="144"/>
      <c r="E872" s="145"/>
      <c r="F872" s="144"/>
      <c r="G872" s="145"/>
      <c r="H872" s="146"/>
      <c r="I872" s="101"/>
      <c r="J872" s="101"/>
      <c r="K872" s="101"/>
      <c r="L872" s="101"/>
      <c r="M872" s="101"/>
      <c r="N872" s="101"/>
      <c r="O872" s="101"/>
      <c r="P872" s="101"/>
      <c r="Q872" s="101"/>
      <c r="R872" s="101"/>
      <c r="S872" s="101"/>
      <c r="T872" s="101"/>
      <c r="U872" s="101"/>
      <c r="V872" s="101"/>
      <c r="W872" s="101"/>
      <c r="X872" s="101"/>
      <c r="Y872" s="101"/>
      <c r="Z872" s="101"/>
      <c r="AA872" s="101"/>
      <c r="AB872" s="101"/>
      <c r="AC872" s="101"/>
    </row>
    <row r="873" spans="1:29" ht="12.75" customHeight="1" x14ac:dyDescent="0.25">
      <c r="A873" s="143"/>
      <c r="B873" s="144"/>
      <c r="C873" s="145"/>
      <c r="D873" s="144"/>
      <c r="E873" s="145"/>
      <c r="F873" s="144"/>
      <c r="G873" s="145"/>
      <c r="H873" s="146"/>
      <c r="I873" s="101"/>
      <c r="J873" s="101"/>
      <c r="K873" s="101"/>
      <c r="L873" s="101"/>
      <c r="M873" s="101"/>
      <c r="N873" s="101"/>
      <c r="O873" s="101"/>
      <c r="P873" s="101"/>
      <c r="Q873" s="101"/>
      <c r="R873" s="101"/>
      <c r="S873" s="101"/>
      <c r="T873" s="101"/>
      <c r="U873" s="101"/>
      <c r="V873" s="101"/>
      <c r="W873" s="101"/>
      <c r="X873" s="101"/>
      <c r="Y873" s="101"/>
      <c r="Z873" s="101"/>
      <c r="AA873" s="101"/>
      <c r="AB873" s="101"/>
      <c r="AC873" s="101"/>
    </row>
    <row r="874" spans="1:29" ht="12.75" customHeight="1" x14ac:dyDescent="0.25">
      <c r="A874" s="143"/>
      <c r="B874" s="144"/>
      <c r="C874" s="145"/>
      <c r="D874" s="144"/>
      <c r="E874" s="145"/>
      <c r="F874" s="144"/>
      <c r="G874" s="145"/>
      <c r="H874" s="146"/>
      <c r="I874" s="101"/>
      <c r="J874" s="101"/>
      <c r="K874" s="101"/>
      <c r="L874" s="101"/>
      <c r="M874" s="101"/>
      <c r="N874" s="101"/>
      <c r="O874" s="101"/>
      <c r="P874" s="101"/>
      <c r="Q874" s="101"/>
      <c r="R874" s="101"/>
      <c r="S874" s="101"/>
      <c r="T874" s="101"/>
      <c r="U874" s="101"/>
      <c r="V874" s="101"/>
      <c r="W874" s="101"/>
      <c r="X874" s="101"/>
      <c r="Y874" s="101"/>
      <c r="Z874" s="101"/>
      <c r="AA874" s="101"/>
      <c r="AB874" s="101"/>
      <c r="AC874" s="101"/>
    </row>
    <row r="875" spans="1:29" ht="12.75" customHeight="1" x14ac:dyDescent="0.25">
      <c r="A875" s="143"/>
      <c r="B875" s="144"/>
      <c r="C875" s="145"/>
      <c r="D875" s="144"/>
      <c r="E875" s="145"/>
      <c r="F875" s="144"/>
      <c r="G875" s="145"/>
      <c r="H875" s="146"/>
      <c r="I875" s="101"/>
      <c r="J875" s="101"/>
      <c r="K875" s="101"/>
      <c r="L875" s="101"/>
      <c r="M875" s="101"/>
      <c r="N875" s="101"/>
      <c r="O875" s="101"/>
      <c r="P875" s="101"/>
      <c r="Q875" s="101"/>
      <c r="R875" s="101"/>
      <c r="S875" s="101"/>
      <c r="T875" s="101"/>
      <c r="U875" s="101"/>
      <c r="V875" s="101"/>
      <c r="W875" s="101"/>
      <c r="X875" s="101"/>
      <c r="Y875" s="101"/>
      <c r="Z875" s="101"/>
      <c r="AA875" s="101"/>
      <c r="AB875" s="101"/>
      <c r="AC875" s="101"/>
    </row>
    <row r="876" spans="1:29" ht="12.75" customHeight="1" x14ac:dyDescent="0.25">
      <c r="A876" s="143"/>
      <c r="B876" s="144"/>
      <c r="C876" s="145"/>
      <c r="D876" s="144"/>
      <c r="E876" s="145"/>
      <c r="F876" s="144"/>
      <c r="G876" s="145"/>
      <c r="H876" s="146"/>
      <c r="I876" s="101"/>
      <c r="J876" s="101"/>
      <c r="K876" s="101"/>
      <c r="L876" s="101"/>
      <c r="M876" s="101"/>
      <c r="N876" s="101"/>
      <c r="O876" s="101"/>
      <c r="P876" s="101"/>
      <c r="Q876" s="101"/>
      <c r="R876" s="101"/>
      <c r="S876" s="101"/>
      <c r="T876" s="101"/>
      <c r="U876" s="101"/>
      <c r="V876" s="101"/>
      <c r="W876" s="101"/>
      <c r="X876" s="101"/>
      <c r="Y876" s="101"/>
      <c r="Z876" s="101"/>
      <c r="AA876" s="101"/>
      <c r="AB876" s="101"/>
      <c r="AC876" s="101"/>
    </row>
    <row r="877" spans="1:29" ht="12.75" customHeight="1" x14ac:dyDescent="0.25">
      <c r="A877" s="143"/>
      <c r="B877" s="144"/>
      <c r="C877" s="145"/>
      <c r="D877" s="144"/>
      <c r="E877" s="145"/>
      <c r="F877" s="144"/>
      <c r="G877" s="145"/>
      <c r="H877" s="146"/>
      <c r="I877" s="101"/>
      <c r="J877" s="101"/>
      <c r="K877" s="101"/>
      <c r="L877" s="101"/>
      <c r="M877" s="101"/>
      <c r="N877" s="101"/>
      <c r="O877" s="101"/>
      <c r="P877" s="101"/>
      <c r="Q877" s="101"/>
      <c r="R877" s="101"/>
      <c r="S877" s="101"/>
      <c r="T877" s="101"/>
      <c r="U877" s="101"/>
      <c r="V877" s="101"/>
      <c r="W877" s="101"/>
      <c r="X877" s="101"/>
      <c r="Y877" s="101"/>
      <c r="Z877" s="101"/>
      <c r="AA877" s="101"/>
      <c r="AB877" s="101"/>
      <c r="AC877" s="101"/>
    </row>
    <row r="878" spans="1:29" ht="12.75" customHeight="1" x14ac:dyDescent="0.25">
      <c r="A878" s="143"/>
      <c r="B878" s="144"/>
      <c r="C878" s="145"/>
      <c r="D878" s="144"/>
      <c r="E878" s="145"/>
      <c r="F878" s="144"/>
      <c r="G878" s="145"/>
      <c r="H878" s="146"/>
      <c r="I878" s="101"/>
      <c r="J878" s="101"/>
      <c r="K878" s="101"/>
      <c r="L878" s="101"/>
      <c r="M878" s="101"/>
      <c r="N878" s="101"/>
      <c r="O878" s="101"/>
      <c r="P878" s="101"/>
      <c r="Q878" s="101"/>
      <c r="R878" s="101"/>
      <c r="S878" s="101"/>
      <c r="T878" s="101"/>
      <c r="U878" s="101"/>
      <c r="V878" s="101"/>
      <c r="W878" s="101"/>
      <c r="X878" s="101"/>
      <c r="Y878" s="101"/>
      <c r="Z878" s="101"/>
      <c r="AA878" s="101"/>
      <c r="AB878" s="101"/>
      <c r="AC878" s="101"/>
    </row>
    <row r="879" spans="1:29" ht="12.75" customHeight="1" x14ac:dyDescent="0.25">
      <c r="A879" s="143"/>
      <c r="B879" s="144"/>
      <c r="C879" s="145"/>
      <c r="D879" s="144"/>
      <c r="E879" s="145"/>
      <c r="F879" s="144"/>
      <c r="G879" s="145"/>
      <c r="H879" s="146"/>
      <c r="I879" s="101"/>
      <c r="J879" s="101"/>
      <c r="K879" s="101"/>
      <c r="L879" s="101"/>
      <c r="M879" s="101"/>
      <c r="N879" s="101"/>
      <c r="O879" s="101"/>
      <c r="P879" s="101"/>
      <c r="Q879" s="101"/>
      <c r="R879" s="101"/>
      <c r="S879" s="101"/>
      <c r="T879" s="101"/>
      <c r="U879" s="101"/>
      <c r="V879" s="101"/>
      <c r="W879" s="101"/>
      <c r="X879" s="101"/>
      <c r="Y879" s="101"/>
      <c r="Z879" s="101"/>
      <c r="AA879" s="101"/>
      <c r="AB879" s="101"/>
      <c r="AC879" s="101"/>
    </row>
    <row r="880" spans="1:29" ht="12.75" customHeight="1" x14ac:dyDescent="0.25">
      <c r="A880" s="143"/>
      <c r="B880" s="144"/>
      <c r="C880" s="145"/>
      <c r="D880" s="144"/>
      <c r="E880" s="145"/>
      <c r="F880" s="144"/>
      <c r="G880" s="145"/>
      <c r="H880" s="146"/>
      <c r="I880" s="101"/>
      <c r="J880" s="101"/>
      <c r="K880" s="101"/>
      <c r="L880" s="101"/>
      <c r="M880" s="101"/>
      <c r="N880" s="101"/>
      <c r="O880" s="101"/>
      <c r="P880" s="101"/>
      <c r="Q880" s="101"/>
      <c r="R880" s="101"/>
      <c r="S880" s="101"/>
      <c r="T880" s="101"/>
      <c r="U880" s="101"/>
      <c r="V880" s="101"/>
      <c r="W880" s="101"/>
      <c r="X880" s="101"/>
      <c r="Y880" s="101"/>
      <c r="Z880" s="101"/>
      <c r="AA880" s="101"/>
      <c r="AB880" s="101"/>
      <c r="AC880" s="101"/>
    </row>
    <row r="881" spans="1:29" ht="12.75" customHeight="1" x14ac:dyDescent="0.25">
      <c r="A881" s="143"/>
      <c r="B881" s="144"/>
      <c r="C881" s="145"/>
      <c r="D881" s="144"/>
      <c r="E881" s="145"/>
      <c r="F881" s="144"/>
      <c r="G881" s="145"/>
      <c r="H881" s="146"/>
      <c r="I881" s="101"/>
      <c r="J881" s="101"/>
      <c r="K881" s="101"/>
      <c r="L881" s="101"/>
      <c r="M881" s="101"/>
      <c r="N881" s="101"/>
      <c r="O881" s="101"/>
      <c r="P881" s="101"/>
      <c r="Q881" s="101"/>
      <c r="R881" s="101"/>
      <c r="S881" s="101"/>
      <c r="T881" s="101"/>
      <c r="U881" s="101"/>
      <c r="V881" s="101"/>
      <c r="W881" s="101"/>
      <c r="X881" s="101"/>
      <c r="Y881" s="101"/>
      <c r="Z881" s="101"/>
      <c r="AA881" s="101"/>
      <c r="AB881" s="101"/>
      <c r="AC881" s="101"/>
    </row>
    <row r="882" spans="1:29" ht="12.75" customHeight="1" x14ac:dyDescent="0.25">
      <c r="A882" s="143"/>
      <c r="B882" s="144"/>
      <c r="C882" s="145"/>
      <c r="D882" s="144"/>
      <c r="E882" s="145"/>
      <c r="F882" s="144"/>
      <c r="G882" s="145"/>
      <c r="H882" s="146"/>
      <c r="I882" s="101"/>
      <c r="J882" s="101"/>
      <c r="K882" s="101"/>
      <c r="L882" s="101"/>
      <c r="M882" s="101"/>
      <c r="N882" s="101"/>
      <c r="O882" s="101"/>
      <c r="P882" s="101"/>
      <c r="Q882" s="101"/>
      <c r="R882" s="101"/>
      <c r="S882" s="101"/>
      <c r="T882" s="101"/>
      <c r="U882" s="101"/>
      <c r="V882" s="101"/>
      <c r="W882" s="101"/>
      <c r="X882" s="101"/>
      <c r="Y882" s="101"/>
      <c r="Z882" s="101"/>
      <c r="AA882" s="101"/>
      <c r="AB882" s="101"/>
      <c r="AC882" s="101"/>
    </row>
    <row r="883" spans="1:29" ht="12.75" customHeight="1" x14ac:dyDescent="0.25">
      <c r="A883" s="143"/>
      <c r="B883" s="144"/>
      <c r="C883" s="145"/>
      <c r="D883" s="144"/>
      <c r="E883" s="145"/>
      <c r="F883" s="144"/>
      <c r="G883" s="145"/>
      <c r="H883" s="146"/>
      <c r="I883" s="101"/>
      <c r="J883" s="101"/>
      <c r="K883" s="101"/>
      <c r="L883" s="101"/>
      <c r="M883" s="101"/>
      <c r="N883" s="101"/>
      <c r="O883" s="101"/>
      <c r="P883" s="101"/>
      <c r="Q883" s="101"/>
      <c r="R883" s="101"/>
      <c r="S883" s="101"/>
      <c r="T883" s="101"/>
      <c r="U883" s="101"/>
      <c r="V883" s="101"/>
      <c r="W883" s="101"/>
      <c r="X883" s="101"/>
      <c r="Y883" s="101"/>
      <c r="Z883" s="101"/>
      <c r="AA883" s="101"/>
      <c r="AB883" s="101"/>
      <c r="AC883" s="101"/>
    </row>
    <row r="884" spans="1:29" ht="12.75" customHeight="1" x14ac:dyDescent="0.25">
      <c r="A884" s="143"/>
      <c r="B884" s="144"/>
      <c r="C884" s="145"/>
      <c r="D884" s="144"/>
      <c r="E884" s="145"/>
      <c r="F884" s="144"/>
      <c r="G884" s="145"/>
      <c r="H884" s="146"/>
      <c r="I884" s="101"/>
      <c r="J884" s="101"/>
      <c r="K884" s="101"/>
      <c r="L884" s="101"/>
      <c r="M884" s="101"/>
      <c r="N884" s="101"/>
      <c r="O884" s="101"/>
      <c r="P884" s="101"/>
      <c r="Q884" s="101"/>
      <c r="R884" s="101"/>
      <c r="S884" s="101"/>
      <c r="T884" s="101"/>
      <c r="U884" s="101"/>
      <c r="V884" s="101"/>
      <c r="W884" s="101"/>
      <c r="X884" s="101"/>
      <c r="Y884" s="101"/>
      <c r="Z884" s="101"/>
      <c r="AA884" s="101"/>
      <c r="AB884" s="101"/>
      <c r="AC884" s="101"/>
    </row>
    <row r="885" spans="1:29" ht="12.75" customHeight="1" x14ac:dyDescent="0.25">
      <c r="A885" s="143"/>
      <c r="B885" s="144"/>
      <c r="C885" s="145"/>
      <c r="D885" s="144"/>
      <c r="E885" s="145"/>
      <c r="F885" s="144"/>
      <c r="G885" s="145"/>
      <c r="H885" s="146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  <c r="X885" s="101"/>
      <c r="Y885" s="101"/>
      <c r="Z885" s="101"/>
      <c r="AA885" s="101"/>
      <c r="AB885" s="101"/>
      <c r="AC885" s="101"/>
    </row>
    <row r="886" spans="1:29" ht="12.75" customHeight="1" x14ac:dyDescent="0.25">
      <c r="A886" s="143"/>
      <c r="B886" s="144"/>
      <c r="C886" s="145"/>
      <c r="D886" s="144"/>
      <c r="E886" s="145"/>
      <c r="F886" s="144"/>
      <c r="G886" s="145"/>
      <c r="H886" s="146"/>
      <c r="I886" s="101"/>
      <c r="J886" s="101"/>
      <c r="K886" s="101"/>
      <c r="L886" s="101"/>
      <c r="M886" s="101"/>
      <c r="N886" s="101"/>
      <c r="O886" s="101"/>
      <c r="P886" s="101"/>
      <c r="Q886" s="101"/>
      <c r="R886" s="101"/>
      <c r="S886" s="101"/>
      <c r="T886" s="101"/>
      <c r="U886" s="101"/>
      <c r="V886" s="101"/>
      <c r="W886" s="101"/>
      <c r="X886" s="101"/>
      <c r="Y886" s="101"/>
      <c r="Z886" s="101"/>
      <c r="AA886" s="101"/>
      <c r="AB886" s="101"/>
      <c r="AC886" s="101"/>
    </row>
    <row r="887" spans="1:29" ht="12.75" customHeight="1" x14ac:dyDescent="0.25">
      <c r="A887" s="143"/>
      <c r="B887" s="144"/>
      <c r="C887" s="145"/>
      <c r="D887" s="144"/>
      <c r="E887" s="145"/>
      <c r="F887" s="144"/>
      <c r="G887" s="145"/>
      <c r="H887" s="146"/>
      <c r="I887" s="101"/>
      <c r="J887" s="101"/>
      <c r="K887" s="101"/>
      <c r="L887" s="101"/>
      <c r="M887" s="101"/>
      <c r="N887" s="101"/>
      <c r="O887" s="101"/>
      <c r="P887" s="101"/>
      <c r="Q887" s="101"/>
      <c r="R887" s="101"/>
      <c r="S887" s="101"/>
      <c r="T887" s="101"/>
      <c r="U887" s="101"/>
      <c r="V887" s="101"/>
      <c r="W887" s="101"/>
      <c r="X887" s="101"/>
      <c r="Y887" s="101"/>
      <c r="Z887" s="101"/>
      <c r="AA887" s="101"/>
      <c r="AB887" s="101"/>
      <c r="AC887" s="101"/>
    </row>
    <row r="888" spans="1:29" ht="12.75" customHeight="1" x14ac:dyDescent="0.25">
      <c r="A888" s="143"/>
      <c r="B888" s="144"/>
      <c r="C888" s="145"/>
      <c r="D888" s="144"/>
      <c r="E888" s="145"/>
      <c r="F888" s="144"/>
      <c r="G888" s="145"/>
      <c r="H888" s="146"/>
      <c r="I888" s="101"/>
      <c r="J888" s="101"/>
      <c r="K888" s="101"/>
      <c r="L888" s="101"/>
      <c r="M888" s="101"/>
      <c r="N888" s="101"/>
      <c r="O888" s="101"/>
      <c r="P888" s="101"/>
      <c r="Q888" s="101"/>
      <c r="R888" s="101"/>
      <c r="S888" s="101"/>
      <c r="T888" s="101"/>
      <c r="U888" s="101"/>
      <c r="V888" s="101"/>
      <c r="W888" s="101"/>
      <c r="X888" s="101"/>
      <c r="Y888" s="101"/>
      <c r="Z888" s="101"/>
      <c r="AA888" s="101"/>
      <c r="AB888" s="101"/>
      <c r="AC888" s="101"/>
    </row>
    <row r="889" spans="1:29" ht="12.75" customHeight="1" x14ac:dyDescent="0.25">
      <c r="A889" s="143"/>
      <c r="B889" s="144"/>
      <c r="C889" s="145"/>
      <c r="D889" s="144"/>
      <c r="E889" s="145"/>
      <c r="F889" s="144"/>
      <c r="G889" s="145"/>
      <c r="H889" s="146"/>
      <c r="I889" s="101"/>
      <c r="J889" s="101"/>
      <c r="K889" s="101"/>
      <c r="L889" s="101"/>
      <c r="M889" s="101"/>
      <c r="N889" s="101"/>
      <c r="O889" s="101"/>
      <c r="P889" s="101"/>
      <c r="Q889" s="101"/>
      <c r="R889" s="101"/>
      <c r="S889" s="101"/>
      <c r="T889" s="101"/>
      <c r="U889" s="101"/>
      <c r="V889" s="101"/>
      <c r="W889" s="101"/>
      <c r="X889" s="101"/>
      <c r="Y889" s="101"/>
      <c r="Z889" s="101"/>
      <c r="AA889" s="101"/>
      <c r="AB889" s="101"/>
      <c r="AC889" s="101"/>
    </row>
    <row r="890" spans="1:29" ht="12.75" customHeight="1" x14ac:dyDescent="0.25">
      <c r="A890" s="143"/>
      <c r="B890" s="144"/>
      <c r="C890" s="145"/>
      <c r="D890" s="144"/>
      <c r="E890" s="145"/>
      <c r="F890" s="144"/>
      <c r="G890" s="145"/>
      <c r="H890" s="146"/>
      <c r="I890" s="101"/>
      <c r="J890" s="101"/>
      <c r="K890" s="101"/>
      <c r="L890" s="101"/>
      <c r="M890" s="101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  <c r="X890" s="101"/>
      <c r="Y890" s="101"/>
      <c r="Z890" s="101"/>
      <c r="AA890" s="101"/>
      <c r="AB890" s="101"/>
      <c r="AC890" s="101"/>
    </row>
    <row r="891" spans="1:29" ht="12.75" customHeight="1" x14ac:dyDescent="0.25">
      <c r="A891" s="143"/>
      <c r="B891" s="144"/>
      <c r="C891" s="145"/>
      <c r="D891" s="144"/>
      <c r="E891" s="145"/>
      <c r="F891" s="144"/>
      <c r="G891" s="145"/>
      <c r="H891" s="146"/>
      <c r="I891" s="101"/>
      <c r="J891" s="101"/>
      <c r="K891" s="101"/>
      <c r="L891" s="101"/>
      <c r="M891" s="101"/>
      <c r="N891" s="101"/>
      <c r="O891" s="101"/>
      <c r="P891" s="101"/>
      <c r="Q891" s="101"/>
      <c r="R891" s="101"/>
      <c r="S891" s="101"/>
      <c r="T891" s="101"/>
      <c r="U891" s="101"/>
      <c r="V891" s="101"/>
      <c r="W891" s="101"/>
      <c r="X891" s="101"/>
      <c r="Y891" s="101"/>
      <c r="Z891" s="101"/>
      <c r="AA891" s="101"/>
      <c r="AB891" s="101"/>
      <c r="AC891" s="101"/>
    </row>
    <row r="892" spans="1:29" ht="12.75" customHeight="1" x14ac:dyDescent="0.25">
      <c r="A892" s="143"/>
      <c r="B892" s="144"/>
      <c r="C892" s="145"/>
      <c r="D892" s="144"/>
      <c r="E892" s="145"/>
      <c r="F892" s="144"/>
      <c r="G892" s="145"/>
      <c r="H892" s="146"/>
      <c r="I892" s="101"/>
      <c r="J892" s="101"/>
      <c r="K892" s="101"/>
      <c r="L892" s="101"/>
      <c r="M892" s="101"/>
      <c r="N892" s="101"/>
      <c r="O892" s="101"/>
      <c r="P892" s="101"/>
      <c r="Q892" s="101"/>
      <c r="R892" s="101"/>
      <c r="S892" s="101"/>
      <c r="T892" s="101"/>
      <c r="U892" s="101"/>
      <c r="V892" s="101"/>
      <c r="W892" s="101"/>
      <c r="X892" s="101"/>
      <c r="Y892" s="101"/>
      <c r="Z892" s="101"/>
      <c r="AA892" s="101"/>
      <c r="AB892" s="101"/>
      <c r="AC892" s="101"/>
    </row>
    <row r="893" spans="1:29" ht="12.75" customHeight="1" x14ac:dyDescent="0.25">
      <c r="A893" s="143"/>
      <c r="B893" s="144"/>
      <c r="C893" s="145"/>
      <c r="D893" s="144"/>
      <c r="E893" s="145"/>
      <c r="F893" s="144"/>
      <c r="G893" s="145"/>
      <c r="H893" s="146"/>
      <c r="I893" s="101"/>
      <c r="J893" s="101"/>
      <c r="K893" s="101"/>
      <c r="L893" s="101"/>
      <c r="M893" s="101"/>
      <c r="N893" s="101"/>
      <c r="O893" s="101"/>
      <c r="P893" s="101"/>
      <c r="Q893" s="101"/>
      <c r="R893" s="101"/>
      <c r="S893" s="101"/>
      <c r="T893" s="101"/>
      <c r="U893" s="101"/>
      <c r="V893" s="101"/>
      <c r="W893" s="101"/>
      <c r="X893" s="101"/>
      <c r="Y893" s="101"/>
      <c r="Z893" s="101"/>
      <c r="AA893" s="101"/>
      <c r="AB893" s="101"/>
      <c r="AC893" s="101"/>
    </row>
    <row r="894" spans="1:29" ht="12.75" customHeight="1" x14ac:dyDescent="0.25">
      <c r="A894" s="143"/>
      <c r="B894" s="144"/>
      <c r="C894" s="145"/>
      <c r="D894" s="144"/>
      <c r="E894" s="145"/>
      <c r="F894" s="144"/>
      <c r="G894" s="145"/>
      <c r="H894" s="146"/>
      <c r="I894" s="101"/>
      <c r="J894" s="101"/>
      <c r="K894" s="101"/>
      <c r="L894" s="101"/>
      <c r="M894" s="101"/>
      <c r="N894" s="101"/>
      <c r="O894" s="101"/>
      <c r="P894" s="101"/>
      <c r="Q894" s="101"/>
      <c r="R894" s="101"/>
      <c r="S894" s="101"/>
      <c r="T894" s="101"/>
      <c r="U894" s="101"/>
      <c r="V894" s="101"/>
      <c r="W894" s="101"/>
      <c r="X894" s="101"/>
      <c r="Y894" s="101"/>
      <c r="Z894" s="101"/>
      <c r="AA894" s="101"/>
      <c r="AB894" s="101"/>
      <c r="AC894" s="101"/>
    </row>
    <row r="895" spans="1:29" ht="12.75" customHeight="1" x14ac:dyDescent="0.25">
      <c r="A895" s="143"/>
      <c r="B895" s="144"/>
      <c r="C895" s="145"/>
      <c r="D895" s="144"/>
      <c r="E895" s="145"/>
      <c r="F895" s="144"/>
      <c r="G895" s="145"/>
      <c r="H895" s="146"/>
      <c r="I895" s="101"/>
      <c r="J895" s="101"/>
      <c r="K895" s="101"/>
      <c r="L895" s="101"/>
      <c r="M895" s="101"/>
      <c r="N895" s="101"/>
      <c r="O895" s="101"/>
      <c r="P895" s="101"/>
      <c r="Q895" s="101"/>
      <c r="R895" s="101"/>
      <c r="S895" s="101"/>
      <c r="T895" s="101"/>
      <c r="U895" s="101"/>
      <c r="V895" s="101"/>
      <c r="W895" s="101"/>
      <c r="X895" s="101"/>
      <c r="Y895" s="101"/>
      <c r="Z895" s="101"/>
      <c r="AA895" s="101"/>
      <c r="AB895" s="101"/>
      <c r="AC895" s="101"/>
    </row>
    <row r="896" spans="1:29" ht="12.75" customHeight="1" x14ac:dyDescent="0.25">
      <c r="A896" s="143"/>
      <c r="B896" s="144"/>
      <c r="C896" s="145"/>
      <c r="D896" s="144"/>
      <c r="E896" s="145"/>
      <c r="F896" s="144"/>
      <c r="G896" s="145"/>
      <c r="H896" s="146"/>
      <c r="I896" s="101"/>
      <c r="J896" s="101"/>
      <c r="K896" s="101"/>
      <c r="L896" s="101"/>
      <c r="M896" s="101"/>
      <c r="N896" s="101"/>
      <c r="O896" s="101"/>
      <c r="P896" s="101"/>
      <c r="Q896" s="101"/>
      <c r="R896" s="101"/>
      <c r="S896" s="101"/>
      <c r="T896" s="101"/>
      <c r="U896" s="101"/>
      <c r="V896" s="101"/>
      <c r="W896" s="101"/>
      <c r="X896" s="101"/>
      <c r="Y896" s="101"/>
      <c r="Z896" s="101"/>
      <c r="AA896" s="101"/>
      <c r="AB896" s="101"/>
      <c r="AC896" s="101"/>
    </row>
    <row r="897" spans="1:29" ht="12.75" customHeight="1" x14ac:dyDescent="0.25">
      <c r="A897" s="143"/>
      <c r="B897" s="144"/>
      <c r="C897" s="145"/>
      <c r="D897" s="144"/>
      <c r="E897" s="145"/>
      <c r="F897" s="144"/>
      <c r="G897" s="145"/>
      <c r="H897" s="146"/>
      <c r="I897" s="101"/>
      <c r="J897" s="101"/>
      <c r="K897" s="101"/>
      <c r="L897" s="101"/>
      <c r="M897" s="101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  <c r="X897" s="101"/>
      <c r="Y897" s="101"/>
      <c r="Z897" s="101"/>
      <c r="AA897" s="101"/>
      <c r="AB897" s="101"/>
      <c r="AC897" s="101"/>
    </row>
    <row r="898" spans="1:29" ht="12.75" customHeight="1" x14ac:dyDescent="0.25">
      <c r="A898" s="143"/>
      <c r="B898" s="144"/>
      <c r="C898" s="145"/>
      <c r="D898" s="144"/>
      <c r="E898" s="145"/>
      <c r="F898" s="144"/>
      <c r="G898" s="145"/>
      <c r="H898" s="146"/>
      <c r="I898" s="101"/>
      <c r="J898" s="101"/>
      <c r="K898" s="101"/>
      <c r="L898" s="101"/>
      <c r="M898" s="101"/>
      <c r="N898" s="101"/>
      <c r="O898" s="101"/>
      <c r="P898" s="101"/>
      <c r="Q898" s="101"/>
      <c r="R898" s="101"/>
      <c r="S898" s="101"/>
      <c r="T898" s="101"/>
      <c r="U898" s="101"/>
      <c r="V898" s="101"/>
      <c r="W898" s="101"/>
      <c r="X898" s="101"/>
      <c r="Y898" s="101"/>
      <c r="Z898" s="101"/>
      <c r="AA898" s="101"/>
      <c r="AB898" s="101"/>
      <c r="AC898" s="101"/>
    </row>
    <row r="899" spans="1:29" ht="12.75" customHeight="1" x14ac:dyDescent="0.25">
      <c r="A899" s="143"/>
      <c r="B899" s="144"/>
      <c r="C899" s="145"/>
      <c r="D899" s="144"/>
      <c r="E899" s="145"/>
      <c r="F899" s="144"/>
      <c r="G899" s="145"/>
      <c r="H899" s="146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  <c r="S899" s="101"/>
      <c r="T899" s="101"/>
      <c r="U899" s="101"/>
      <c r="V899" s="101"/>
      <c r="W899" s="101"/>
      <c r="X899" s="101"/>
      <c r="Y899" s="101"/>
      <c r="Z899" s="101"/>
      <c r="AA899" s="101"/>
      <c r="AB899" s="101"/>
      <c r="AC899" s="101"/>
    </row>
    <row r="900" spans="1:29" ht="12.75" customHeight="1" x14ac:dyDescent="0.25">
      <c r="A900" s="143"/>
      <c r="B900" s="144"/>
      <c r="C900" s="145"/>
      <c r="D900" s="144"/>
      <c r="E900" s="145"/>
      <c r="F900" s="144"/>
      <c r="G900" s="145"/>
      <c r="H900" s="146"/>
      <c r="I900" s="101"/>
      <c r="J900" s="101"/>
      <c r="K900" s="101"/>
      <c r="L900" s="101"/>
      <c r="M900" s="101"/>
      <c r="N900" s="101"/>
      <c r="O900" s="101"/>
      <c r="P900" s="101"/>
      <c r="Q900" s="101"/>
      <c r="R900" s="101"/>
      <c r="S900" s="101"/>
      <c r="T900" s="101"/>
      <c r="U900" s="101"/>
      <c r="V900" s="101"/>
      <c r="W900" s="101"/>
      <c r="X900" s="101"/>
      <c r="Y900" s="101"/>
      <c r="Z900" s="101"/>
      <c r="AA900" s="101"/>
      <c r="AB900" s="101"/>
      <c r="AC900" s="101"/>
    </row>
    <row r="901" spans="1:29" ht="12.75" customHeight="1" x14ac:dyDescent="0.25">
      <c r="A901" s="143"/>
      <c r="B901" s="144"/>
      <c r="C901" s="145"/>
      <c r="D901" s="144"/>
      <c r="E901" s="145"/>
      <c r="F901" s="144"/>
      <c r="G901" s="145"/>
      <c r="H901" s="146"/>
      <c r="I901" s="101"/>
      <c r="J901" s="101"/>
      <c r="K901" s="101"/>
      <c r="L901" s="101"/>
      <c r="M901" s="101"/>
      <c r="N901" s="101"/>
      <c r="O901" s="101"/>
      <c r="P901" s="101"/>
      <c r="Q901" s="101"/>
      <c r="R901" s="101"/>
      <c r="S901" s="101"/>
      <c r="T901" s="101"/>
      <c r="U901" s="101"/>
      <c r="V901" s="101"/>
      <c r="W901" s="101"/>
      <c r="X901" s="101"/>
      <c r="Y901" s="101"/>
      <c r="Z901" s="101"/>
      <c r="AA901" s="101"/>
      <c r="AB901" s="101"/>
      <c r="AC901" s="101"/>
    </row>
    <row r="902" spans="1:29" ht="12.75" customHeight="1" x14ac:dyDescent="0.25">
      <c r="A902" s="143"/>
      <c r="B902" s="144"/>
      <c r="C902" s="145"/>
      <c r="D902" s="144"/>
      <c r="E902" s="145"/>
      <c r="F902" s="144"/>
      <c r="G902" s="145"/>
      <c r="H902" s="146"/>
      <c r="I902" s="101"/>
      <c r="J902" s="101"/>
      <c r="K902" s="101"/>
      <c r="L902" s="101"/>
      <c r="M902" s="101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  <c r="X902" s="101"/>
      <c r="Y902" s="101"/>
      <c r="Z902" s="101"/>
      <c r="AA902" s="101"/>
      <c r="AB902" s="101"/>
      <c r="AC902" s="101"/>
    </row>
    <row r="903" spans="1:29" ht="12.75" customHeight="1" x14ac:dyDescent="0.25">
      <c r="A903" s="143"/>
      <c r="B903" s="144"/>
      <c r="C903" s="145"/>
      <c r="D903" s="144"/>
      <c r="E903" s="145"/>
      <c r="F903" s="144"/>
      <c r="G903" s="145"/>
      <c r="H903" s="146"/>
      <c r="I903" s="101"/>
      <c r="J903" s="101"/>
      <c r="K903" s="101"/>
      <c r="L903" s="101"/>
      <c r="M903" s="101"/>
      <c r="N903" s="101"/>
      <c r="O903" s="101"/>
      <c r="P903" s="101"/>
      <c r="Q903" s="101"/>
      <c r="R903" s="101"/>
      <c r="S903" s="101"/>
      <c r="T903" s="101"/>
      <c r="U903" s="101"/>
      <c r="V903" s="101"/>
      <c r="W903" s="101"/>
      <c r="X903" s="101"/>
      <c r="Y903" s="101"/>
      <c r="Z903" s="101"/>
      <c r="AA903" s="101"/>
      <c r="AB903" s="101"/>
      <c r="AC903" s="101"/>
    </row>
    <row r="904" spans="1:29" ht="12.75" customHeight="1" x14ac:dyDescent="0.25">
      <c r="A904" s="143"/>
      <c r="B904" s="144"/>
      <c r="C904" s="145"/>
      <c r="D904" s="144"/>
      <c r="E904" s="145"/>
      <c r="F904" s="144"/>
      <c r="G904" s="145"/>
      <c r="H904" s="146"/>
      <c r="I904" s="101"/>
      <c r="J904" s="101"/>
      <c r="K904" s="101"/>
      <c r="L904" s="101"/>
      <c r="M904" s="101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  <c r="X904" s="101"/>
      <c r="Y904" s="101"/>
      <c r="Z904" s="101"/>
      <c r="AA904" s="101"/>
      <c r="AB904" s="101"/>
      <c r="AC904" s="101"/>
    </row>
    <row r="905" spans="1:29" ht="12.75" customHeight="1" x14ac:dyDescent="0.25">
      <c r="A905" s="143"/>
      <c r="B905" s="144"/>
      <c r="C905" s="145"/>
      <c r="D905" s="144"/>
      <c r="E905" s="145"/>
      <c r="F905" s="144"/>
      <c r="G905" s="145"/>
      <c r="H905" s="146"/>
      <c r="I905" s="101"/>
      <c r="J905" s="101"/>
      <c r="K905" s="101"/>
      <c r="L905" s="101"/>
      <c r="M905" s="101"/>
      <c r="N905" s="101"/>
      <c r="O905" s="101"/>
      <c r="P905" s="101"/>
      <c r="Q905" s="101"/>
      <c r="R905" s="101"/>
      <c r="S905" s="101"/>
      <c r="T905" s="101"/>
      <c r="U905" s="101"/>
      <c r="V905" s="101"/>
      <c r="W905" s="101"/>
      <c r="X905" s="101"/>
      <c r="Y905" s="101"/>
      <c r="Z905" s="101"/>
      <c r="AA905" s="101"/>
      <c r="AB905" s="101"/>
      <c r="AC905" s="101"/>
    </row>
    <row r="906" spans="1:29" ht="12.75" customHeight="1" x14ac:dyDescent="0.25">
      <c r="A906" s="143"/>
      <c r="B906" s="144"/>
      <c r="C906" s="145"/>
      <c r="D906" s="144"/>
      <c r="E906" s="145"/>
      <c r="F906" s="144"/>
      <c r="G906" s="145"/>
      <c r="H906" s="146"/>
      <c r="I906" s="101"/>
      <c r="J906" s="101"/>
      <c r="K906" s="101"/>
      <c r="L906" s="101"/>
      <c r="M906" s="101"/>
      <c r="N906" s="101"/>
      <c r="O906" s="101"/>
      <c r="P906" s="101"/>
      <c r="Q906" s="101"/>
      <c r="R906" s="101"/>
      <c r="S906" s="101"/>
      <c r="T906" s="101"/>
      <c r="U906" s="101"/>
      <c r="V906" s="101"/>
      <c r="W906" s="101"/>
      <c r="X906" s="101"/>
      <c r="Y906" s="101"/>
      <c r="Z906" s="101"/>
      <c r="AA906" s="101"/>
      <c r="AB906" s="101"/>
      <c r="AC906" s="101"/>
    </row>
    <row r="907" spans="1:29" ht="12.75" customHeight="1" x14ac:dyDescent="0.25">
      <c r="A907" s="143"/>
      <c r="B907" s="144"/>
      <c r="C907" s="145"/>
      <c r="D907" s="144"/>
      <c r="E907" s="145"/>
      <c r="F907" s="144"/>
      <c r="G907" s="145"/>
      <c r="H907" s="146"/>
      <c r="I907" s="101"/>
      <c r="J907" s="101"/>
      <c r="K907" s="101"/>
      <c r="L907" s="101"/>
      <c r="M907" s="101"/>
      <c r="N907" s="101"/>
      <c r="O907" s="101"/>
      <c r="P907" s="101"/>
      <c r="Q907" s="101"/>
      <c r="R907" s="101"/>
      <c r="S907" s="101"/>
      <c r="T907" s="101"/>
      <c r="U907" s="101"/>
      <c r="V907" s="101"/>
      <c r="W907" s="101"/>
      <c r="X907" s="101"/>
      <c r="Y907" s="101"/>
      <c r="Z907" s="101"/>
      <c r="AA907" s="101"/>
      <c r="AB907" s="101"/>
      <c r="AC907" s="101"/>
    </row>
    <row r="908" spans="1:29" ht="12.75" customHeight="1" x14ac:dyDescent="0.25">
      <c r="A908" s="143"/>
      <c r="B908" s="144"/>
      <c r="C908" s="145"/>
      <c r="D908" s="144"/>
      <c r="E908" s="145"/>
      <c r="F908" s="144"/>
      <c r="G908" s="145"/>
      <c r="H908" s="146"/>
      <c r="I908" s="101"/>
      <c r="J908" s="101"/>
      <c r="K908" s="101"/>
      <c r="L908" s="101"/>
      <c r="M908" s="101"/>
      <c r="N908" s="101"/>
      <c r="O908" s="101"/>
      <c r="P908" s="101"/>
      <c r="Q908" s="101"/>
      <c r="R908" s="101"/>
      <c r="S908" s="101"/>
      <c r="T908" s="101"/>
      <c r="U908" s="101"/>
      <c r="V908" s="101"/>
      <c r="W908" s="101"/>
      <c r="X908" s="101"/>
      <c r="Y908" s="101"/>
      <c r="Z908" s="101"/>
      <c r="AA908" s="101"/>
      <c r="AB908" s="101"/>
      <c r="AC908" s="101"/>
    </row>
    <row r="909" spans="1:29" ht="12.75" customHeight="1" x14ac:dyDescent="0.25">
      <c r="A909" s="143"/>
      <c r="B909" s="144"/>
      <c r="C909" s="145"/>
      <c r="D909" s="144"/>
      <c r="E909" s="145"/>
      <c r="F909" s="144"/>
      <c r="G909" s="145"/>
      <c r="H909" s="146"/>
      <c r="I909" s="101"/>
      <c r="J909" s="101"/>
      <c r="K909" s="101"/>
      <c r="L909" s="101"/>
      <c r="M909" s="101"/>
      <c r="N909" s="101"/>
      <c r="O909" s="101"/>
      <c r="P909" s="101"/>
      <c r="Q909" s="101"/>
      <c r="R909" s="101"/>
      <c r="S909" s="101"/>
      <c r="T909" s="101"/>
      <c r="U909" s="101"/>
      <c r="V909" s="101"/>
      <c r="W909" s="101"/>
      <c r="X909" s="101"/>
      <c r="Y909" s="101"/>
      <c r="Z909" s="101"/>
      <c r="AA909" s="101"/>
      <c r="AB909" s="101"/>
      <c r="AC909" s="101"/>
    </row>
    <row r="910" spans="1:29" ht="12.75" customHeight="1" x14ac:dyDescent="0.25">
      <c r="A910" s="143"/>
      <c r="B910" s="144"/>
      <c r="C910" s="145"/>
      <c r="D910" s="144"/>
      <c r="E910" s="145"/>
      <c r="F910" s="144"/>
      <c r="G910" s="145"/>
      <c r="H910" s="146"/>
      <c r="I910" s="101"/>
      <c r="J910" s="101"/>
      <c r="K910" s="101"/>
      <c r="L910" s="101"/>
      <c r="M910" s="101"/>
      <c r="N910" s="101"/>
      <c r="O910" s="101"/>
      <c r="P910" s="101"/>
      <c r="Q910" s="101"/>
      <c r="R910" s="101"/>
      <c r="S910" s="101"/>
      <c r="T910" s="101"/>
      <c r="U910" s="101"/>
      <c r="V910" s="101"/>
      <c r="W910" s="101"/>
      <c r="X910" s="101"/>
      <c r="Y910" s="101"/>
      <c r="Z910" s="101"/>
      <c r="AA910" s="101"/>
      <c r="AB910" s="101"/>
      <c r="AC910" s="101"/>
    </row>
    <row r="911" spans="1:29" ht="12.75" customHeight="1" x14ac:dyDescent="0.25">
      <c r="A911" s="143"/>
      <c r="B911" s="144"/>
      <c r="C911" s="145"/>
      <c r="D911" s="144"/>
      <c r="E911" s="145"/>
      <c r="F911" s="144"/>
      <c r="G911" s="145"/>
      <c r="H911" s="146"/>
      <c r="I911" s="101"/>
      <c r="J911" s="101"/>
      <c r="K911" s="101"/>
      <c r="L911" s="101"/>
      <c r="M911" s="101"/>
      <c r="N911" s="101"/>
      <c r="O911" s="101"/>
      <c r="P911" s="101"/>
      <c r="Q911" s="101"/>
      <c r="R911" s="101"/>
      <c r="S911" s="101"/>
      <c r="T911" s="101"/>
      <c r="U911" s="101"/>
      <c r="V911" s="101"/>
      <c r="W911" s="101"/>
      <c r="X911" s="101"/>
      <c r="Y911" s="101"/>
      <c r="Z911" s="101"/>
      <c r="AA911" s="101"/>
      <c r="AB911" s="101"/>
      <c r="AC911" s="101"/>
    </row>
    <row r="912" spans="1:29" ht="12.75" customHeight="1" x14ac:dyDescent="0.25">
      <c r="A912" s="143"/>
      <c r="B912" s="144"/>
      <c r="C912" s="145"/>
      <c r="D912" s="144"/>
      <c r="E912" s="145"/>
      <c r="F912" s="144"/>
      <c r="G912" s="145"/>
      <c r="H912" s="146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  <c r="X912" s="101"/>
      <c r="Y912" s="101"/>
      <c r="Z912" s="101"/>
      <c r="AA912" s="101"/>
      <c r="AB912" s="101"/>
      <c r="AC912" s="101"/>
    </row>
    <row r="913" spans="1:29" ht="12.75" customHeight="1" x14ac:dyDescent="0.25">
      <c r="A913" s="143"/>
      <c r="B913" s="144"/>
      <c r="C913" s="145"/>
      <c r="D913" s="144"/>
      <c r="E913" s="145"/>
      <c r="F913" s="144"/>
      <c r="G913" s="145"/>
      <c r="H913" s="146"/>
      <c r="I913" s="101"/>
      <c r="J913" s="101"/>
      <c r="K913" s="101"/>
      <c r="L913" s="101"/>
      <c r="M913" s="101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  <c r="X913" s="101"/>
      <c r="Y913" s="101"/>
      <c r="Z913" s="101"/>
      <c r="AA913" s="101"/>
      <c r="AB913" s="101"/>
      <c r="AC913" s="101"/>
    </row>
    <row r="914" spans="1:29" ht="12.75" customHeight="1" x14ac:dyDescent="0.25">
      <c r="A914" s="143"/>
      <c r="B914" s="144"/>
      <c r="C914" s="145"/>
      <c r="D914" s="144"/>
      <c r="E914" s="145"/>
      <c r="F914" s="144"/>
      <c r="G914" s="145"/>
      <c r="H914" s="146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  <c r="Y914" s="101"/>
      <c r="Z914" s="101"/>
      <c r="AA914" s="101"/>
      <c r="AB914" s="101"/>
      <c r="AC914" s="101"/>
    </row>
    <row r="915" spans="1:29" ht="12.75" customHeight="1" x14ac:dyDescent="0.25">
      <c r="A915" s="143"/>
      <c r="B915" s="144"/>
      <c r="C915" s="145"/>
      <c r="D915" s="144"/>
      <c r="E915" s="145"/>
      <c r="F915" s="144"/>
      <c r="G915" s="145"/>
      <c r="H915" s="146"/>
      <c r="I915" s="101"/>
      <c r="J915" s="101"/>
      <c r="K915" s="101"/>
      <c r="L915" s="101"/>
      <c r="M915" s="101"/>
      <c r="N915" s="101"/>
      <c r="O915" s="101"/>
      <c r="P915" s="101"/>
      <c r="Q915" s="101"/>
      <c r="R915" s="101"/>
      <c r="S915" s="101"/>
      <c r="T915" s="101"/>
      <c r="U915" s="101"/>
      <c r="V915" s="101"/>
      <c r="W915" s="101"/>
      <c r="X915" s="101"/>
      <c r="Y915" s="101"/>
      <c r="Z915" s="101"/>
      <c r="AA915" s="101"/>
      <c r="AB915" s="101"/>
      <c r="AC915" s="101"/>
    </row>
    <row r="916" spans="1:29" ht="12.75" customHeight="1" x14ac:dyDescent="0.25">
      <c r="A916" s="143"/>
      <c r="B916" s="144"/>
      <c r="C916" s="145"/>
      <c r="D916" s="144"/>
      <c r="E916" s="145"/>
      <c r="F916" s="144"/>
      <c r="G916" s="145"/>
      <c r="H916" s="146"/>
      <c r="I916" s="101"/>
      <c r="J916" s="101"/>
      <c r="K916" s="101"/>
      <c r="L916" s="101"/>
      <c r="M916" s="101"/>
      <c r="N916" s="101"/>
      <c r="O916" s="101"/>
      <c r="P916" s="101"/>
      <c r="Q916" s="101"/>
      <c r="R916" s="101"/>
      <c r="S916" s="101"/>
      <c r="T916" s="101"/>
      <c r="U916" s="101"/>
      <c r="V916" s="101"/>
      <c r="W916" s="101"/>
      <c r="X916" s="101"/>
      <c r="Y916" s="101"/>
      <c r="Z916" s="101"/>
      <c r="AA916" s="101"/>
      <c r="AB916" s="101"/>
      <c r="AC916" s="101"/>
    </row>
    <row r="917" spans="1:29" ht="12.75" customHeight="1" x14ac:dyDescent="0.25">
      <c r="A917" s="143"/>
      <c r="B917" s="144"/>
      <c r="C917" s="145"/>
      <c r="D917" s="144"/>
      <c r="E917" s="145"/>
      <c r="F917" s="144"/>
      <c r="G917" s="145"/>
      <c r="H917" s="146"/>
      <c r="I917" s="101"/>
      <c r="J917" s="101"/>
      <c r="K917" s="101"/>
      <c r="L917" s="101"/>
      <c r="M917" s="101"/>
      <c r="N917" s="101"/>
      <c r="O917" s="101"/>
      <c r="P917" s="101"/>
      <c r="Q917" s="101"/>
      <c r="R917" s="101"/>
      <c r="S917" s="101"/>
      <c r="T917" s="101"/>
      <c r="U917" s="101"/>
      <c r="V917" s="101"/>
      <c r="W917" s="101"/>
      <c r="X917" s="101"/>
      <c r="Y917" s="101"/>
      <c r="Z917" s="101"/>
      <c r="AA917" s="101"/>
      <c r="AB917" s="101"/>
      <c r="AC917" s="101"/>
    </row>
    <row r="918" spans="1:29" ht="12.75" customHeight="1" x14ac:dyDescent="0.25">
      <c r="A918" s="143"/>
      <c r="B918" s="144"/>
      <c r="C918" s="145"/>
      <c r="D918" s="144"/>
      <c r="E918" s="145"/>
      <c r="F918" s="144"/>
      <c r="G918" s="145"/>
      <c r="H918" s="146"/>
      <c r="I918" s="101"/>
      <c r="J918" s="101"/>
      <c r="K918" s="101"/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01"/>
      <c r="X918" s="101"/>
      <c r="Y918" s="101"/>
      <c r="Z918" s="101"/>
      <c r="AA918" s="101"/>
      <c r="AB918" s="101"/>
      <c r="AC918" s="101"/>
    </row>
    <row r="919" spans="1:29" ht="12.75" customHeight="1" x14ac:dyDescent="0.25">
      <c r="A919" s="143"/>
      <c r="B919" s="144"/>
      <c r="C919" s="145"/>
      <c r="D919" s="144"/>
      <c r="E919" s="145"/>
      <c r="F919" s="144"/>
      <c r="G919" s="145"/>
      <c r="H919" s="146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  <c r="W919" s="101"/>
      <c r="X919" s="101"/>
      <c r="Y919" s="101"/>
      <c r="Z919" s="101"/>
      <c r="AA919" s="101"/>
      <c r="AB919" s="101"/>
      <c r="AC919" s="101"/>
    </row>
    <row r="920" spans="1:29" ht="12.75" customHeight="1" x14ac:dyDescent="0.25">
      <c r="A920" s="143"/>
      <c r="B920" s="144"/>
      <c r="C920" s="145"/>
      <c r="D920" s="144"/>
      <c r="E920" s="145"/>
      <c r="F920" s="144"/>
      <c r="G920" s="145"/>
      <c r="H920" s="146"/>
      <c r="I920" s="101"/>
      <c r="J920" s="101"/>
      <c r="K920" s="101"/>
      <c r="L920" s="101"/>
      <c r="M920" s="101"/>
      <c r="N920" s="101"/>
      <c r="O920" s="101"/>
      <c r="P920" s="101"/>
      <c r="Q920" s="101"/>
      <c r="R920" s="101"/>
      <c r="S920" s="101"/>
      <c r="T920" s="101"/>
      <c r="U920" s="101"/>
      <c r="V920" s="101"/>
      <c r="W920" s="101"/>
      <c r="X920" s="101"/>
      <c r="Y920" s="101"/>
      <c r="Z920" s="101"/>
      <c r="AA920" s="101"/>
      <c r="AB920" s="101"/>
      <c r="AC920" s="101"/>
    </row>
    <row r="921" spans="1:29" ht="12.75" customHeight="1" x14ac:dyDescent="0.25">
      <c r="A921" s="143"/>
      <c r="B921" s="144"/>
      <c r="C921" s="145"/>
      <c r="D921" s="144"/>
      <c r="E921" s="145"/>
      <c r="F921" s="144"/>
      <c r="G921" s="145"/>
      <c r="H921" s="146"/>
      <c r="I921" s="101"/>
      <c r="J921" s="101"/>
      <c r="K921" s="101"/>
      <c r="L921" s="101"/>
      <c r="M921" s="101"/>
      <c r="N921" s="101"/>
      <c r="O921" s="101"/>
      <c r="P921" s="101"/>
      <c r="Q921" s="101"/>
      <c r="R921" s="101"/>
      <c r="S921" s="101"/>
      <c r="T921" s="101"/>
      <c r="U921" s="101"/>
      <c r="V921" s="101"/>
      <c r="W921" s="101"/>
      <c r="X921" s="101"/>
      <c r="Y921" s="101"/>
      <c r="Z921" s="101"/>
      <c r="AA921" s="101"/>
      <c r="AB921" s="101"/>
      <c r="AC921" s="101"/>
    </row>
    <row r="922" spans="1:29" ht="12.75" customHeight="1" x14ac:dyDescent="0.25">
      <c r="A922" s="143"/>
      <c r="B922" s="144"/>
      <c r="C922" s="145"/>
      <c r="D922" s="144"/>
      <c r="E922" s="145"/>
      <c r="F922" s="144"/>
      <c r="G922" s="145"/>
      <c r="H922" s="146"/>
      <c r="I922" s="101"/>
      <c r="J922" s="101"/>
      <c r="K922" s="101"/>
      <c r="L922" s="101"/>
      <c r="M922" s="101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  <c r="X922" s="101"/>
      <c r="Y922" s="101"/>
      <c r="Z922" s="101"/>
      <c r="AA922" s="101"/>
      <c r="AB922" s="101"/>
      <c r="AC922" s="101"/>
    </row>
    <row r="923" spans="1:29" ht="12.75" customHeight="1" x14ac:dyDescent="0.25">
      <c r="A923" s="143"/>
      <c r="B923" s="144"/>
      <c r="C923" s="145"/>
      <c r="D923" s="144"/>
      <c r="E923" s="145"/>
      <c r="F923" s="144"/>
      <c r="G923" s="145"/>
      <c r="H923" s="146"/>
      <c r="I923" s="101"/>
      <c r="J923" s="101"/>
      <c r="K923" s="101"/>
      <c r="L923" s="101"/>
      <c r="M923" s="101"/>
      <c r="N923" s="101"/>
      <c r="O923" s="101"/>
      <c r="P923" s="101"/>
      <c r="Q923" s="101"/>
      <c r="R923" s="101"/>
      <c r="S923" s="101"/>
      <c r="T923" s="101"/>
      <c r="U923" s="101"/>
      <c r="V923" s="101"/>
      <c r="W923" s="101"/>
      <c r="X923" s="101"/>
      <c r="Y923" s="101"/>
      <c r="Z923" s="101"/>
      <c r="AA923" s="101"/>
      <c r="AB923" s="101"/>
      <c r="AC923" s="101"/>
    </row>
    <row r="924" spans="1:29" ht="12.75" customHeight="1" x14ac:dyDescent="0.25">
      <c r="A924" s="143"/>
      <c r="B924" s="144"/>
      <c r="C924" s="145"/>
      <c r="D924" s="144"/>
      <c r="E924" s="145"/>
      <c r="F924" s="144"/>
      <c r="G924" s="145"/>
      <c r="H924" s="146"/>
      <c r="I924" s="101"/>
      <c r="J924" s="101"/>
      <c r="K924" s="101"/>
      <c r="L924" s="101"/>
      <c r="M924" s="101"/>
      <c r="N924" s="101"/>
      <c r="O924" s="101"/>
      <c r="P924" s="101"/>
      <c r="Q924" s="101"/>
      <c r="R924" s="101"/>
      <c r="S924" s="101"/>
      <c r="T924" s="101"/>
      <c r="U924" s="101"/>
      <c r="V924" s="101"/>
      <c r="W924" s="101"/>
      <c r="X924" s="101"/>
      <c r="Y924" s="101"/>
      <c r="Z924" s="101"/>
      <c r="AA924" s="101"/>
      <c r="AB924" s="101"/>
      <c r="AC924" s="101"/>
    </row>
    <row r="925" spans="1:29" ht="12.75" customHeight="1" x14ac:dyDescent="0.25">
      <c r="A925" s="143"/>
      <c r="B925" s="144"/>
      <c r="C925" s="145"/>
      <c r="D925" s="144"/>
      <c r="E925" s="145"/>
      <c r="F925" s="144"/>
      <c r="G925" s="145"/>
      <c r="H925" s="146"/>
      <c r="I925" s="101"/>
      <c r="J925" s="101"/>
      <c r="K925" s="101"/>
      <c r="L925" s="101"/>
      <c r="M925" s="101"/>
      <c r="N925" s="101"/>
      <c r="O925" s="101"/>
      <c r="P925" s="101"/>
      <c r="Q925" s="101"/>
      <c r="R925" s="101"/>
      <c r="S925" s="101"/>
      <c r="T925" s="101"/>
      <c r="U925" s="101"/>
      <c r="V925" s="101"/>
      <c r="W925" s="101"/>
      <c r="X925" s="101"/>
      <c r="Y925" s="101"/>
      <c r="Z925" s="101"/>
      <c r="AA925" s="101"/>
      <c r="AB925" s="101"/>
      <c r="AC925" s="101"/>
    </row>
    <row r="926" spans="1:29" ht="12.75" customHeight="1" x14ac:dyDescent="0.25">
      <c r="A926" s="143"/>
      <c r="B926" s="144"/>
      <c r="C926" s="145"/>
      <c r="D926" s="144"/>
      <c r="E926" s="145"/>
      <c r="F926" s="144"/>
      <c r="G926" s="145"/>
      <c r="H926" s="146"/>
      <c r="I926" s="101"/>
      <c r="J926" s="101"/>
      <c r="K926" s="101"/>
      <c r="L926" s="101"/>
      <c r="M926" s="101"/>
      <c r="N926" s="101"/>
      <c r="O926" s="101"/>
      <c r="P926" s="101"/>
      <c r="Q926" s="101"/>
      <c r="R926" s="101"/>
      <c r="S926" s="101"/>
      <c r="T926" s="101"/>
      <c r="U926" s="101"/>
      <c r="V926" s="101"/>
      <c r="W926" s="101"/>
      <c r="X926" s="101"/>
      <c r="Y926" s="101"/>
      <c r="Z926" s="101"/>
      <c r="AA926" s="101"/>
      <c r="AB926" s="101"/>
      <c r="AC926" s="101"/>
    </row>
    <row r="927" spans="1:29" ht="12.75" customHeight="1" x14ac:dyDescent="0.25">
      <c r="A927" s="143"/>
      <c r="B927" s="144"/>
      <c r="C927" s="145"/>
      <c r="D927" s="144"/>
      <c r="E927" s="145"/>
      <c r="F927" s="144"/>
      <c r="G927" s="145"/>
      <c r="H927" s="146"/>
      <c r="I927" s="101"/>
      <c r="J927" s="101"/>
      <c r="K927" s="101"/>
      <c r="L927" s="101"/>
      <c r="M927" s="101"/>
      <c r="N927" s="101"/>
      <c r="O927" s="101"/>
      <c r="P927" s="101"/>
      <c r="Q927" s="101"/>
      <c r="R927" s="101"/>
      <c r="S927" s="101"/>
      <c r="T927" s="101"/>
      <c r="U927" s="101"/>
      <c r="V927" s="101"/>
      <c r="W927" s="101"/>
      <c r="X927" s="101"/>
      <c r="Y927" s="101"/>
      <c r="Z927" s="101"/>
      <c r="AA927" s="101"/>
      <c r="AB927" s="101"/>
      <c r="AC927" s="101"/>
    </row>
    <row r="928" spans="1:29" ht="12.75" customHeight="1" x14ac:dyDescent="0.25">
      <c r="A928" s="143"/>
      <c r="B928" s="144"/>
      <c r="C928" s="145"/>
      <c r="D928" s="144"/>
      <c r="E928" s="145"/>
      <c r="F928" s="144"/>
      <c r="G928" s="145"/>
      <c r="H928" s="146"/>
      <c r="I928" s="101"/>
      <c r="J928" s="101"/>
      <c r="K928" s="101"/>
      <c r="L928" s="101"/>
      <c r="M928" s="101"/>
      <c r="N928" s="101"/>
      <c r="O928" s="101"/>
      <c r="P928" s="101"/>
      <c r="Q928" s="101"/>
      <c r="R928" s="101"/>
      <c r="S928" s="101"/>
      <c r="T928" s="101"/>
      <c r="U928" s="101"/>
      <c r="V928" s="101"/>
      <c r="W928" s="101"/>
      <c r="X928" s="101"/>
      <c r="Y928" s="101"/>
      <c r="Z928" s="101"/>
      <c r="AA928" s="101"/>
      <c r="AB928" s="101"/>
      <c r="AC928" s="101"/>
    </row>
    <row r="929" spans="1:29" ht="12.75" customHeight="1" x14ac:dyDescent="0.25">
      <c r="A929" s="143"/>
      <c r="B929" s="144"/>
      <c r="C929" s="145"/>
      <c r="D929" s="144"/>
      <c r="E929" s="145"/>
      <c r="F929" s="144"/>
      <c r="G929" s="145"/>
      <c r="H929" s="146"/>
      <c r="I929" s="101"/>
      <c r="J929" s="101"/>
      <c r="K929" s="101"/>
      <c r="L929" s="101"/>
      <c r="M929" s="101"/>
      <c r="N929" s="101"/>
      <c r="O929" s="101"/>
      <c r="P929" s="101"/>
      <c r="Q929" s="101"/>
      <c r="R929" s="101"/>
      <c r="S929" s="101"/>
      <c r="T929" s="101"/>
      <c r="U929" s="101"/>
      <c r="V929" s="101"/>
      <c r="W929" s="101"/>
      <c r="X929" s="101"/>
      <c r="Y929" s="101"/>
      <c r="Z929" s="101"/>
      <c r="AA929" s="101"/>
      <c r="AB929" s="101"/>
      <c r="AC929" s="101"/>
    </row>
    <row r="930" spans="1:29" ht="12.75" customHeight="1" x14ac:dyDescent="0.25">
      <c r="A930" s="143"/>
      <c r="B930" s="144"/>
      <c r="C930" s="145"/>
      <c r="D930" s="144"/>
      <c r="E930" s="145"/>
      <c r="F930" s="144"/>
      <c r="G930" s="145"/>
      <c r="H930" s="146"/>
      <c r="I930" s="101"/>
      <c r="J930" s="101"/>
      <c r="K930" s="101"/>
      <c r="L930" s="101"/>
      <c r="M930" s="101"/>
      <c r="N930" s="101"/>
      <c r="O930" s="101"/>
      <c r="P930" s="101"/>
      <c r="Q930" s="101"/>
      <c r="R930" s="101"/>
      <c r="S930" s="101"/>
      <c r="T930" s="101"/>
      <c r="U930" s="101"/>
      <c r="V930" s="101"/>
      <c r="W930" s="101"/>
      <c r="X930" s="101"/>
      <c r="Y930" s="101"/>
      <c r="Z930" s="101"/>
      <c r="AA930" s="101"/>
      <c r="AB930" s="101"/>
      <c r="AC930" s="101"/>
    </row>
    <row r="931" spans="1:29" ht="12.75" customHeight="1" x14ac:dyDescent="0.25">
      <c r="A931" s="143"/>
      <c r="B931" s="144"/>
      <c r="C931" s="145"/>
      <c r="D931" s="144"/>
      <c r="E931" s="145"/>
      <c r="F931" s="144"/>
      <c r="G931" s="145"/>
      <c r="H931" s="146"/>
      <c r="I931" s="101"/>
      <c r="J931" s="101"/>
      <c r="K931" s="101"/>
      <c r="L931" s="101"/>
      <c r="M931" s="101"/>
      <c r="N931" s="101"/>
      <c r="O931" s="101"/>
      <c r="P931" s="101"/>
      <c r="Q931" s="101"/>
      <c r="R931" s="101"/>
      <c r="S931" s="101"/>
      <c r="T931" s="101"/>
      <c r="U931" s="101"/>
      <c r="V931" s="101"/>
      <c r="W931" s="101"/>
      <c r="X931" s="101"/>
      <c r="Y931" s="101"/>
      <c r="Z931" s="101"/>
      <c r="AA931" s="101"/>
      <c r="AB931" s="101"/>
      <c r="AC931" s="101"/>
    </row>
    <row r="932" spans="1:29" ht="12.75" customHeight="1" x14ac:dyDescent="0.25">
      <c r="A932" s="143"/>
      <c r="B932" s="144"/>
      <c r="C932" s="145"/>
      <c r="D932" s="144"/>
      <c r="E932" s="145"/>
      <c r="F932" s="144"/>
      <c r="G932" s="145"/>
      <c r="H932" s="146"/>
      <c r="I932" s="101"/>
      <c r="J932" s="101"/>
      <c r="K932" s="101"/>
      <c r="L932" s="101"/>
      <c r="M932" s="101"/>
      <c r="N932" s="101"/>
      <c r="O932" s="101"/>
      <c r="P932" s="101"/>
      <c r="Q932" s="101"/>
      <c r="R932" s="101"/>
      <c r="S932" s="101"/>
      <c r="T932" s="101"/>
      <c r="U932" s="101"/>
      <c r="V932" s="101"/>
      <c r="W932" s="101"/>
      <c r="X932" s="101"/>
      <c r="Y932" s="101"/>
      <c r="Z932" s="101"/>
      <c r="AA932" s="101"/>
      <c r="AB932" s="101"/>
      <c r="AC932" s="101"/>
    </row>
    <row r="933" spans="1:29" ht="12.75" customHeight="1" x14ac:dyDescent="0.25">
      <c r="A933" s="143"/>
      <c r="B933" s="144"/>
      <c r="C933" s="145"/>
      <c r="D933" s="144"/>
      <c r="E933" s="145"/>
      <c r="F933" s="144"/>
      <c r="G933" s="145"/>
      <c r="H933" s="146"/>
      <c r="I933" s="101"/>
      <c r="J933" s="101"/>
      <c r="K933" s="101"/>
      <c r="L933" s="101"/>
      <c r="M933" s="101"/>
      <c r="N933" s="101"/>
      <c r="O933" s="101"/>
      <c r="P933" s="101"/>
      <c r="Q933" s="101"/>
      <c r="R933" s="101"/>
      <c r="S933" s="101"/>
      <c r="T933" s="101"/>
      <c r="U933" s="101"/>
      <c r="V933" s="101"/>
      <c r="W933" s="101"/>
      <c r="X933" s="101"/>
      <c r="Y933" s="101"/>
      <c r="Z933" s="101"/>
      <c r="AA933" s="101"/>
      <c r="AB933" s="101"/>
      <c r="AC933" s="101"/>
    </row>
    <row r="934" spans="1:29" ht="12.75" customHeight="1" x14ac:dyDescent="0.25">
      <c r="A934" s="143"/>
      <c r="B934" s="144"/>
      <c r="C934" s="145"/>
      <c r="D934" s="144"/>
      <c r="E934" s="145"/>
      <c r="F934" s="144"/>
      <c r="G934" s="145"/>
      <c r="H934" s="146"/>
      <c r="I934" s="101"/>
      <c r="J934" s="101"/>
      <c r="K934" s="101"/>
      <c r="L934" s="101"/>
      <c r="M934" s="101"/>
      <c r="N934" s="101"/>
      <c r="O934" s="101"/>
      <c r="P934" s="101"/>
      <c r="Q934" s="101"/>
      <c r="R934" s="101"/>
      <c r="S934" s="101"/>
      <c r="T934" s="101"/>
      <c r="U934" s="101"/>
      <c r="V934" s="101"/>
      <c r="W934" s="101"/>
      <c r="X934" s="101"/>
      <c r="Y934" s="101"/>
      <c r="Z934" s="101"/>
      <c r="AA934" s="101"/>
      <c r="AB934" s="101"/>
      <c r="AC934" s="101"/>
    </row>
    <row r="935" spans="1:29" ht="12.75" customHeight="1" x14ac:dyDescent="0.25">
      <c r="A935" s="143"/>
      <c r="B935" s="144"/>
      <c r="C935" s="145"/>
      <c r="D935" s="144"/>
      <c r="E935" s="145"/>
      <c r="F935" s="144"/>
      <c r="G935" s="145"/>
      <c r="H935" s="146"/>
      <c r="I935" s="101"/>
      <c r="J935" s="101"/>
      <c r="K935" s="101"/>
      <c r="L935" s="101"/>
      <c r="M935" s="101"/>
      <c r="N935" s="101"/>
      <c r="O935" s="101"/>
      <c r="P935" s="101"/>
      <c r="Q935" s="101"/>
      <c r="R935" s="101"/>
      <c r="S935" s="101"/>
      <c r="T935" s="101"/>
      <c r="U935" s="101"/>
      <c r="V935" s="101"/>
      <c r="W935" s="101"/>
      <c r="X935" s="101"/>
      <c r="Y935" s="101"/>
      <c r="Z935" s="101"/>
      <c r="AA935" s="101"/>
      <c r="AB935" s="101"/>
      <c r="AC935" s="101"/>
    </row>
    <row r="936" spans="1:29" ht="12.75" customHeight="1" x14ac:dyDescent="0.25">
      <c r="A936" s="143"/>
      <c r="B936" s="144"/>
      <c r="C936" s="145"/>
      <c r="D936" s="144"/>
      <c r="E936" s="145"/>
      <c r="F936" s="144"/>
      <c r="G936" s="145"/>
      <c r="H936" s="146"/>
      <c r="I936" s="101"/>
      <c r="J936" s="101"/>
      <c r="K936" s="101"/>
      <c r="L936" s="101"/>
      <c r="M936" s="101"/>
      <c r="N936" s="101"/>
      <c r="O936" s="101"/>
      <c r="P936" s="101"/>
      <c r="Q936" s="101"/>
      <c r="R936" s="101"/>
      <c r="S936" s="101"/>
      <c r="T936" s="101"/>
      <c r="U936" s="101"/>
      <c r="V936" s="101"/>
      <c r="W936" s="101"/>
      <c r="X936" s="101"/>
      <c r="Y936" s="101"/>
      <c r="Z936" s="101"/>
      <c r="AA936" s="101"/>
      <c r="AB936" s="101"/>
      <c r="AC936" s="101"/>
    </row>
    <row r="937" spans="1:29" ht="12.75" customHeight="1" x14ac:dyDescent="0.25">
      <c r="A937" s="143"/>
      <c r="B937" s="144"/>
      <c r="C937" s="145"/>
      <c r="D937" s="144"/>
      <c r="E937" s="145"/>
      <c r="F937" s="144"/>
      <c r="G937" s="145"/>
      <c r="H937" s="146"/>
      <c r="I937" s="101"/>
      <c r="J937" s="101"/>
      <c r="K937" s="101"/>
      <c r="L937" s="101"/>
      <c r="M937" s="101"/>
      <c r="N937" s="101"/>
      <c r="O937" s="101"/>
      <c r="P937" s="101"/>
      <c r="Q937" s="101"/>
      <c r="R937" s="101"/>
      <c r="S937" s="101"/>
      <c r="T937" s="101"/>
      <c r="U937" s="101"/>
      <c r="V937" s="101"/>
      <c r="W937" s="101"/>
      <c r="X937" s="101"/>
      <c r="Y937" s="101"/>
      <c r="Z937" s="101"/>
      <c r="AA937" s="101"/>
      <c r="AB937" s="101"/>
      <c r="AC937" s="101"/>
    </row>
    <row r="938" spans="1:29" ht="12.75" customHeight="1" x14ac:dyDescent="0.25">
      <c r="A938" s="143"/>
      <c r="B938" s="144"/>
      <c r="C938" s="145"/>
      <c r="D938" s="144"/>
      <c r="E938" s="145"/>
      <c r="F938" s="144"/>
      <c r="G938" s="145"/>
      <c r="H938" s="146"/>
      <c r="I938" s="101"/>
      <c r="J938" s="101"/>
      <c r="K938" s="101"/>
      <c r="L938" s="101"/>
      <c r="M938" s="101"/>
      <c r="N938" s="101"/>
      <c r="O938" s="101"/>
      <c r="P938" s="101"/>
      <c r="Q938" s="101"/>
      <c r="R938" s="101"/>
      <c r="S938" s="101"/>
      <c r="T938" s="101"/>
      <c r="U938" s="101"/>
      <c r="V938" s="101"/>
      <c r="W938" s="101"/>
      <c r="X938" s="101"/>
      <c r="Y938" s="101"/>
      <c r="Z938" s="101"/>
      <c r="AA938" s="101"/>
      <c r="AB938" s="101"/>
      <c r="AC938" s="101"/>
    </row>
    <row r="939" spans="1:29" ht="12.75" customHeight="1" x14ac:dyDescent="0.25">
      <c r="A939" s="143"/>
      <c r="B939" s="144"/>
      <c r="C939" s="145"/>
      <c r="D939" s="144"/>
      <c r="E939" s="145"/>
      <c r="F939" s="144"/>
      <c r="G939" s="145"/>
      <c r="H939" s="146"/>
      <c r="I939" s="101"/>
      <c r="J939" s="101"/>
      <c r="K939" s="101"/>
      <c r="L939" s="101"/>
      <c r="M939" s="101"/>
      <c r="N939" s="101"/>
      <c r="O939" s="101"/>
      <c r="P939" s="101"/>
      <c r="Q939" s="101"/>
      <c r="R939" s="101"/>
      <c r="S939" s="101"/>
      <c r="T939" s="101"/>
      <c r="U939" s="101"/>
      <c r="V939" s="101"/>
      <c r="W939" s="101"/>
      <c r="X939" s="101"/>
      <c r="Y939" s="101"/>
      <c r="Z939" s="101"/>
      <c r="AA939" s="101"/>
      <c r="AB939" s="101"/>
      <c r="AC939" s="101"/>
    </row>
    <row r="940" spans="1:29" ht="12.75" customHeight="1" x14ac:dyDescent="0.25">
      <c r="A940" s="143"/>
      <c r="B940" s="144"/>
      <c r="C940" s="145"/>
      <c r="D940" s="144"/>
      <c r="E940" s="145"/>
      <c r="F940" s="144"/>
      <c r="G940" s="145"/>
      <c r="H940" s="146"/>
      <c r="I940" s="101"/>
      <c r="J940" s="101"/>
      <c r="K940" s="101"/>
      <c r="L940" s="101"/>
      <c r="M940" s="101"/>
      <c r="N940" s="101"/>
      <c r="O940" s="101"/>
      <c r="P940" s="101"/>
      <c r="Q940" s="101"/>
      <c r="R940" s="101"/>
      <c r="S940" s="101"/>
      <c r="T940" s="101"/>
      <c r="U940" s="101"/>
      <c r="V940" s="101"/>
      <c r="W940" s="101"/>
      <c r="X940" s="101"/>
      <c r="Y940" s="101"/>
      <c r="Z940" s="101"/>
      <c r="AA940" s="101"/>
      <c r="AB940" s="101"/>
      <c r="AC940" s="101"/>
    </row>
    <row r="941" spans="1:29" ht="12.75" customHeight="1" x14ac:dyDescent="0.25">
      <c r="A941" s="143"/>
      <c r="B941" s="144"/>
      <c r="C941" s="145"/>
      <c r="D941" s="144"/>
      <c r="E941" s="145"/>
      <c r="F941" s="144"/>
      <c r="G941" s="145"/>
      <c r="H941" s="146"/>
      <c r="I941" s="101"/>
      <c r="J941" s="101"/>
      <c r="K941" s="101"/>
      <c r="L941" s="101"/>
      <c r="M941" s="101"/>
      <c r="N941" s="101"/>
      <c r="O941" s="101"/>
      <c r="P941" s="101"/>
      <c r="Q941" s="101"/>
      <c r="R941" s="101"/>
      <c r="S941" s="101"/>
      <c r="T941" s="101"/>
      <c r="U941" s="101"/>
      <c r="V941" s="101"/>
      <c r="W941" s="101"/>
      <c r="X941" s="101"/>
      <c r="Y941" s="101"/>
      <c r="Z941" s="101"/>
      <c r="AA941" s="101"/>
      <c r="AB941" s="101"/>
      <c r="AC941" s="101"/>
    </row>
    <row r="942" spans="1:29" ht="12.75" customHeight="1" x14ac:dyDescent="0.25">
      <c r="A942" s="143"/>
      <c r="B942" s="144"/>
      <c r="C942" s="145"/>
      <c r="D942" s="144"/>
      <c r="E942" s="145"/>
      <c r="F942" s="144"/>
      <c r="G942" s="145"/>
      <c r="H942" s="146"/>
      <c r="I942" s="101"/>
      <c r="J942" s="101"/>
      <c r="K942" s="101"/>
      <c r="L942" s="101"/>
      <c r="M942" s="101"/>
      <c r="N942" s="101"/>
      <c r="O942" s="101"/>
      <c r="P942" s="101"/>
      <c r="Q942" s="101"/>
      <c r="R942" s="101"/>
      <c r="S942" s="101"/>
      <c r="T942" s="101"/>
      <c r="U942" s="101"/>
      <c r="V942" s="101"/>
      <c r="W942" s="101"/>
      <c r="X942" s="101"/>
      <c r="Y942" s="101"/>
      <c r="Z942" s="101"/>
      <c r="AA942" s="101"/>
      <c r="AB942" s="101"/>
      <c r="AC942" s="101"/>
    </row>
    <row r="943" spans="1:29" ht="12.75" customHeight="1" x14ac:dyDescent="0.25">
      <c r="A943" s="143"/>
      <c r="B943" s="144"/>
      <c r="C943" s="145"/>
      <c r="D943" s="144"/>
      <c r="E943" s="145"/>
      <c r="F943" s="144"/>
      <c r="G943" s="145"/>
      <c r="H943" s="146"/>
      <c r="I943" s="101"/>
      <c r="J943" s="101"/>
      <c r="K943" s="101"/>
      <c r="L943" s="101"/>
      <c r="M943" s="101"/>
      <c r="N943" s="101"/>
      <c r="O943" s="101"/>
      <c r="P943" s="101"/>
      <c r="Q943" s="101"/>
      <c r="R943" s="101"/>
      <c r="S943" s="101"/>
      <c r="T943" s="101"/>
      <c r="U943" s="101"/>
      <c r="V943" s="101"/>
      <c r="W943" s="101"/>
      <c r="X943" s="101"/>
      <c r="Y943" s="101"/>
      <c r="Z943" s="101"/>
      <c r="AA943" s="101"/>
      <c r="AB943" s="101"/>
      <c r="AC943" s="101"/>
    </row>
    <row r="944" spans="1:29" ht="12.75" customHeight="1" x14ac:dyDescent="0.25">
      <c r="A944" s="143"/>
      <c r="B944" s="144"/>
      <c r="C944" s="145"/>
      <c r="D944" s="144"/>
      <c r="E944" s="145"/>
      <c r="F944" s="144"/>
      <c r="G944" s="145"/>
      <c r="H944" s="146"/>
      <c r="I944" s="101"/>
      <c r="J944" s="101"/>
      <c r="K944" s="101"/>
      <c r="L944" s="101"/>
      <c r="M944" s="101"/>
      <c r="N944" s="101"/>
      <c r="O944" s="101"/>
      <c r="P944" s="101"/>
      <c r="Q944" s="101"/>
      <c r="R944" s="101"/>
      <c r="S944" s="101"/>
      <c r="T944" s="101"/>
      <c r="U944" s="101"/>
      <c r="V944" s="101"/>
      <c r="W944" s="101"/>
      <c r="X944" s="101"/>
      <c r="Y944" s="101"/>
      <c r="Z944" s="101"/>
      <c r="AA944" s="101"/>
      <c r="AB944" s="101"/>
      <c r="AC944" s="101"/>
    </row>
    <row r="945" spans="1:29" ht="12.75" customHeight="1" x14ac:dyDescent="0.25">
      <c r="A945" s="143"/>
      <c r="B945" s="144"/>
      <c r="C945" s="145"/>
      <c r="D945" s="144"/>
      <c r="E945" s="145"/>
      <c r="F945" s="144"/>
      <c r="G945" s="145"/>
      <c r="H945" s="146"/>
      <c r="I945" s="101"/>
      <c r="J945" s="101"/>
      <c r="K945" s="101"/>
      <c r="L945" s="101"/>
      <c r="M945" s="101"/>
      <c r="N945" s="101"/>
      <c r="O945" s="101"/>
      <c r="P945" s="101"/>
      <c r="Q945" s="101"/>
      <c r="R945" s="101"/>
      <c r="S945" s="101"/>
      <c r="T945" s="101"/>
      <c r="U945" s="101"/>
      <c r="V945" s="101"/>
      <c r="W945" s="101"/>
      <c r="X945" s="101"/>
      <c r="Y945" s="101"/>
      <c r="Z945" s="101"/>
      <c r="AA945" s="101"/>
      <c r="AB945" s="101"/>
      <c r="AC945" s="101"/>
    </row>
    <row r="946" spans="1:29" ht="12.75" customHeight="1" x14ac:dyDescent="0.25">
      <c r="A946" s="143"/>
      <c r="B946" s="144"/>
      <c r="C946" s="145"/>
      <c r="D946" s="144"/>
      <c r="E946" s="145"/>
      <c r="F946" s="144"/>
      <c r="G946" s="145"/>
      <c r="H946" s="146"/>
      <c r="I946" s="101"/>
      <c r="J946" s="101"/>
      <c r="K946" s="101"/>
      <c r="L946" s="101"/>
      <c r="M946" s="101"/>
      <c r="N946" s="101"/>
      <c r="O946" s="101"/>
      <c r="P946" s="101"/>
      <c r="Q946" s="101"/>
      <c r="R946" s="101"/>
      <c r="S946" s="101"/>
      <c r="T946" s="101"/>
      <c r="U946" s="101"/>
      <c r="V946" s="101"/>
      <c r="W946" s="101"/>
      <c r="X946" s="101"/>
      <c r="Y946" s="101"/>
      <c r="Z946" s="101"/>
      <c r="AA946" s="101"/>
      <c r="AB946" s="101"/>
      <c r="AC946" s="101"/>
    </row>
    <row r="947" spans="1:29" ht="12.75" customHeight="1" x14ac:dyDescent="0.25">
      <c r="A947" s="143"/>
      <c r="B947" s="144"/>
      <c r="C947" s="145"/>
      <c r="D947" s="144"/>
      <c r="E947" s="145"/>
      <c r="F947" s="144"/>
      <c r="G947" s="145"/>
      <c r="H947" s="146"/>
      <c r="I947" s="101"/>
      <c r="J947" s="101"/>
      <c r="K947" s="101"/>
      <c r="L947" s="101"/>
      <c r="M947" s="101"/>
      <c r="N947" s="101"/>
      <c r="O947" s="101"/>
      <c r="P947" s="101"/>
      <c r="Q947" s="101"/>
      <c r="R947" s="101"/>
      <c r="S947" s="101"/>
      <c r="T947" s="101"/>
      <c r="U947" s="101"/>
      <c r="V947" s="101"/>
      <c r="W947" s="101"/>
      <c r="X947" s="101"/>
      <c r="Y947" s="101"/>
      <c r="Z947" s="101"/>
      <c r="AA947" s="101"/>
      <c r="AB947" s="101"/>
      <c r="AC947" s="101"/>
    </row>
    <row r="948" spans="1:29" ht="12.75" customHeight="1" x14ac:dyDescent="0.25">
      <c r="A948" s="143"/>
      <c r="B948" s="144"/>
      <c r="C948" s="145"/>
      <c r="D948" s="144"/>
      <c r="E948" s="145"/>
      <c r="F948" s="144"/>
      <c r="G948" s="145"/>
      <c r="H948" s="146"/>
      <c r="I948" s="101"/>
      <c r="J948" s="101"/>
      <c r="K948" s="101"/>
      <c r="L948" s="101"/>
      <c r="M948" s="101"/>
      <c r="N948" s="101"/>
      <c r="O948" s="101"/>
      <c r="P948" s="101"/>
      <c r="Q948" s="101"/>
      <c r="R948" s="101"/>
      <c r="S948" s="101"/>
      <c r="T948" s="101"/>
      <c r="U948" s="101"/>
      <c r="V948" s="101"/>
      <c r="W948" s="101"/>
      <c r="X948" s="101"/>
      <c r="Y948" s="101"/>
      <c r="Z948" s="101"/>
      <c r="AA948" s="101"/>
      <c r="AB948" s="101"/>
      <c r="AC948" s="101"/>
    </row>
    <row r="949" spans="1:29" ht="12.75" customHeight="1" x14ac:dyDescent="0.25">
      <c r="A949" s="143"/>
      <c r="B949" s="144"/>
      <c r="C949" s="145"/>
      <c r="D949" s="144"/>
      <c r="E949" s="145"/>
      <c r="F949" s="144"/>
      <c r="G949" s="145"/>
      <c r="H949" s="146"/>
      <c r="I949" s="101"/>
      <c r="J949" s="101"/>
      <c r="K949" s="101"/>
      <c r="L949" s="101"/>
      <c r="M949" s="101"/>
      <c r="N949" s="101"/>
      <c r="O949" s="101"/>
      <c r="P949" s="101"/>
      <c r="Q949" s="101"/>
      <c r="R949" s="101"/>
      <c r="S949" s="101"/>
      <c r="T949" s="101"/>
      <c r="U949" s="101"/>
      <c r="V949" s="101"/>
      <c r="W949" s="101"/>
      <c r="X949" s="101"/>
      <c r="Y949" s="101"/>
      <c r="Z949" s="101"/>
      <c r="AA949" s="101"/>
      <c r="AB949" s="101"/>
      <c r="AC949" s="101"/>
    </row>
    <row r="950" spans="1:29" ht="12.75" customHeight="1" x14ac:dyDescent="0.25">
      <c r="A950" s="143"/>
      <c r="B950" s="144"/>
      <c r="C950" s="145"/>
      <c r="D950" s="144"/>
      <c r="E950" s="145"/>
      <c r="F950" s="144"/>
      <c r="G950" s="145"/>
      <c r="H950" s="146"/>
      <c r="I950" s="101"/>
      <c r="J950" s="101"/>
      <c r="K950" s="101"/>
      <c r="L950" s="101"/>
      <c r="M950" s="101"/>
      <c r="N950" s="101"/>
      <c r="O950" s="101"/>
      <c r="P950" s="101"/>
      <c r="Q950" s="101"/>
      <c r="R950" s="101"/>
      <c r="S950" s="101"/>
      <c r="T950" s="101"/>
      <c r="U950" s="101"/>
      <c r="V950" s="101"/>
      <c r="W950" s="101"/>
      <c r="X950" s="101"/>
      <c r="Y950" s="101"/>
      <c r="Z950" s="101"/>
      <c r="AA950" s="101"/>
      <c r="AB950" s="101"/>
      <c r="AC950" s="101"/>
    </row>
    <row r="951" spans="1:29" ht="12.75" customHeight="1" x14ac:dyDescent="0.25">
      <c r="A951" s="143"/>
      <c r="B951" s="144"/>
      <c r="C951" s="145"/>
      <c r="D951" s="144"/>
      <c r="E951" s="145"/>
      <c r="F951" s="144"/>
      <c r="G951" s="145"/>
      <c r="H951" s="146"/>
      <c r="I951" s="101"/>
      <c r="J951" s="101"/>
      <c r="K951" s="101"/>
      <c r="L951" s="101"/>
      <c r="M951" s="101"/>
      <c r="N951" s="101"/>
      <c r="O951" s="101"/>
      <c r="P951" s="101"/>
      <c r="Q951" s="101"/>
      <c r="R951" s="101"/>
      <c r="S951" s="101"/>
      <c r="T951" s="101"/>
      <c r="U951" s="101"/>
      <c r="V951" s="101"/>
      <c r="W951" s="101"/>
      <c r="X951" s="101"/>
      <c r="Y951" s="101"/>
      <c r="Z951" s="101"/>
      <c r="AA951" s="101"/>
      <c r="AB951" s="101"/>
      <c r="AC951" s="101"/>
    </row>
    <row r="952" spans="1:29" ht="12.75" customHeight="1" x14ac:dyDescent="0.25">
      <c r="A952" s="143"/>
      <c r="B952" s="144"/>
      <c r="C952" s="145"/>
      <c r="D952" s="144"/>
      <c r="E952" s="145"/>
      <c r="F952" s="144"/>
      <c r="G952" s="145"/>
      <c r="H952" s="146"/>
      <c r="I952" s="101"/>
      <c r="J952" s="101"/>
      <c r="K952" s="101"/>
      <c r="L952" s="101"/>
      <c r="M952" s="101"/>
      <c r="N952" s="101"/>
      <c r="O952" s="101"/>
      <c r="P952" s="101"/>
      <c r="Q952" s="101"/>
      <c r="R952" s="101"/>
      <c r="S952" s="101"/>
      <c r="T952" s="101"/>
      <c r="U952" s="101"/>
      <c r="V952" s="101"/>
      <c r="W952" s="101"/>
      <c r="X952" s="101"/>
      <c r="Y952" s="101"/>
      <c r="Z952" s="101"/>
      <c r="AA952" s="101"/>
      <c r="AB952" s="101"/>
      <c r="AC952" s="101"/>
    </row>
    <row r="953" spans="1:29" ht="12.75" customHeight="1" x14ac:dyDescent="0.25">
      <c r="A953" s="143"/>
      <c r="B953" s="144"/>
      <c r="C953" s="145"/>
      <c r="D953" s="144"/>
      <c r="E953" s="145"/>
      <c r="F953" s="144"/>
      <c r="G953" s="145"/>
      <c r="H953" s="146"/>
      <c r="I953" s="101"/>
      <c r="J953" s="101"/>
      <c r="K953" s="101"/>
      <c r="L953" s="101"/>
      <c r="M953" s="101"/>
      <c r="N953" s="101"/>
      <c r="O953" s="101"/>
      <c r="P953" s="101"/>
      <c r="Q953" s="101"/>
      <c r="R953" s="101"/>
      <c r="S953" s="101"/>
      <c r="T953" s="101"/>
      <c r="U953" s="101"/>
      <c r="V953" s="101"/>
      <c r="W953" s="101"/>
      <c r="X953" s="101"/>
      <c r="Y953" s="101"/>
      <c r="Z953" s="101"/>
      <c r="AA953" s="101"/>
      <c r="AB953" s="101"/>
      <c r="AC953" s="101"/>
    </row>
    <row r="954" spans="1:29" ht="12.75" customHeight="1" x14ac:dyDescent="0.25">
      <c r="A954" s="143"/>
      <c r="B954" s="144"/>
      <c r="C954" s="145"/>
      <c r="D954" s="144"/>
      <c r="E954" s="145"/>
      <c r="F954" s="144"/>
      <c r="G954" s="145"/>
      <c r="H954" s="146"/>
      <c r="I954" s="101"/>
      <c r="J954" s="101"/>
      <c r="K954" s="101"/>
      <c r="L954" s="101"/>
      <c r="M954" s="101"/>
      <c r="N954" s="101"/>
      <c r="O954" s="101"/>
      <c r="P954" s="101"/>
      <c r="Q954" s="101"/>
      <c r="R954" s="101"/>
      <c r="S954" s="101"/>
      <c r="T954" s="101"/>
      <c r="U954" s="101"/>
      <c r="V954" s="101"/>
      <c r="W954" s="101"/>
      <c r="X954" s="101"/>
      <c r="Y954" s="101"/>
      <c r="Z954" s="101"/>
      <c r="AA954" s="101"/>
      <c r="AB954" s="101"/>
      <c r="AC954" s="101"/>
    </row>
    <row r="955" spans="1:29" ht="12.75" customHeight="1" x14ac:dyDescent="0.25">
      <c r="A955" s="143"/>
      <c r="B955" s="144"/>
      <c r="C955" s="145"/>
      <c r="D955" s="144"/>
      <c r="E955" s="145"/>
      <c r="F955" s="144"/>
      <c r="G955" s="145"/>
      <c r="H955" s="146"/>
      <c r="I955" s="101"/>
      <c r="J955" s="101"/>
      <c r="K955" s="101"/>
      <c r="L955" s="101"/>
      <c r="M955" s="101"/>
      <c r="N955" s="101"/>
      <c r="O955" s="101"/>
      <c r="P955" s="101"/>
      <c r="Q955" s="101"/>
      <c r="R955" s="101"/>
      <c r="S955" s="101"/>
      <c r="T955" s="101"/>
      <c r="U955" s="101"/>
      <c r="V955" s="101"/>
      <c r="W955" s="101"/>
      <c r="X955" s="101"/>
      <c r="Y955" s="101"/>
      <c r="Z955" s="101"/>
      <c r="AA955" s="101"/>
      <c r="AB955" s="101"/>
      <c r="AC955" s="101"/>
    </row>
    <row r="956" spans="1:29" ht="12.75" customHeight="1" x14ac:dyDescent="0.25">
      <c r="A956" s="143"/>
      <c r="B956" s="144"/>
      <c r="C956" s="145"/>
      <c r="D956" s="144"/>
      <c r="E956" s="145"/>
      <c r="F956" s="144"/>
      <c r="G956" s="145"/>
      <c r="H956" s="146"/>
      <c r="I956" s="101"/>
      <c r="J956" s="101"/>
      <c r="K956" s="101"/>
      <c r="L956" s="101"/>
      <c r="M956" s="101"/>
      <c r="N956" s="101"/>
      <c r="O956" s="101"/>
      <c r="P956" s="101"/>
      <c r="Q956" s="101"/>
      <c r="R956" s="101"/>
      <c r="S956" s="101"/>
      <c r="T956" s="101"/>
      <c r="U956" s="101"/>
      <c r="V956" s="101"/>
      <c r="W956" s="101"/>
      <c r="X956" s="101"/>
      <c r="Y956" s="101"/>
      <c r="Z956" s="101"/>
      <c r="AA956" s="101"/>
      <c r="AB956" s="101"/>
      <c r="AC956" s="101"/>
    </row>
    <row r="957" spans="1:29" ht="12.75" customHeight="1" x14ac:dyDescent="0.25">
      <c r="A957" s="143"/>
      <c r="B957" s="144"/>
      <c r="C957" s="145"/>
      <c r="D957" s="144"/>
      <c r="E957" s="145"/>
      <c r="F957" s="144"/>
      <c r="G957" s="145"/>
      <c r="H957" s="146"/>
      <c r="I957" s="101"/>
      <c r="J957" s="101"/>
      <c r="K957" s="101"/>
      <c r="L957" s="101"/>
      <c r="M957" s="101"/>
      <c r="N957" s="101"/>
      <c r="O957" s="101"/>
      <c r="P957" s="101"/>
      <c r="Q957" s="101"/>
      <c r="R957" s="101"/>
      <c r="S957" s="101"/>
      <c r="T957" s="101"/>
      <c r="U957" s="101"/>
      <c r="V957" s="101"/>
      <c r="W957" s="101"/>
      <c r="X957" s="101"/>
      <c r="Y957" s="101"/>
      <c r="Z957" s="101"/>
      <c r="AA957" s="101"/>
      <c r="AB957" s="101"/>
      <c r="AC957" s="101"/>
    </row>
    <row r="958" spans="1:29" ht="12.75" customHeight="1" x14ac:dyDescent="0.25">
      <c r="A958" s="143"/>
      <c r="B958" s="144"/>
      <c r="C958" s="145"/>
      <c r="D958" s="144"/>
      <c r="E958" s="145"/>
      <c r="F958" s="144"/>
      <c r="G958" s="145"/>
      <c r="H958" s="146"/>
      <c r="I958" s="101"/>
      <c r="J958" s="101"/>
      <c r="K958" s="101"/>
      <c r="L958" s="101"/>
      <c r="M958" s="101"/>
      <c r="N958" s="101"/>
      <c r="O958" s="101"/>
      <c r="P958" s="101"/>
      <c r="Q958" s="101"/>
      <c r="R958" s="101"/>
      <c r="S958" s="101"/>
      <c r="T958" s="101"/>
      <c r="U958" s="101"/>
      <c r="V958" s="101"/>
      <c r="W958" s="101"/>
      <c r="X958" s="101"/>
      <c r="Y958" s="101"/>
      <c r="Z958" s="101"/>
      <c r="AA958" s="101"/>
      <c r="AB958" s="101"/>
      <c r="AC958" s="101"/>
    </row>
    <row r="959" spans="1:29" ht="12.75" customHeight="1" x14ac:dyDescent="0.25">
      <c r="A959" s="143"/>
      <c r="B959" s="144"/>
      <c r="C959" s="145"/>
      <c r="D959" s="144"/>
      <c r="E959" s="145"/>
      <c r="F959" s="144"/>
      <c r="G959" s="145"/>
      <c r="H959" s="146"/>
      <c r="I959" s="101"/>
      <c r="J959" s="101"/>
      <c r="K959" s="101"/>
      <c r="L959" s="101"/>
      <c r="M959" s="101"/>
      <c r="N959" s="101"/>
      <c r="O959" s="101"/>
      <c r="P959" s="101"/>
      <c r="Q959" s="101"/>
      <c r="R959" s="101"/>
      <c r="S959" s="101"/>
      <c r="T959" s="101"/>
      <c r="U959" s="101"/>
      <c r="V959" s="101"/>
      <c r="W959" s="101"/>
      <c r="X959" s="101"/>
      <c r="Y959" s="101"/>
      <c r="Z959" s="101"/>
      <c r="AA959" s="101"/>
      <c r="AB959" s="101"/>
      <c r="AC959" s="101"/>
    </row>
    <row r="960" spans="1:29" ht="12.75" customHeight="1" x14ac:dyDescent="0.25">
      <c r="A960" s="143"/>
      <c r="B960" s="144"/>
      <c r="C960" s="145"/>
      <c r="D960" s="144"/>
      <c r="E960" s="145"/>
      <c r="F960" s="144"/>
      <c r="G960" s="145"/>
      <c r="H960" s="146"/>
      <c r="I960" s="101"/>
      <c r="J960" s="101"/>
      <c r="K960" s="101"/>
      <c r="L960" s="101"/>
      <c r="M960" s="101"/>
      <c r="N960" s="101"/>
      <c r="O960" s="101"/>
      <c r="P960" s="101"/>
      <c r="Q960" s="101"/>
      <c r="R960" s="101"/>
      <c r="S960" s="101"/>
      <c r="T960" s="101"/>
      <c r="U960" s="101"/>
      <c r="V960" s="101"/>
      <c r="W960" s="101"/>
      <c r="X960" s="101"/>
      <c r="Y960" s="101"/>
      <c r="Z960" s="101"/>
      <c r="AA960" s="101"/>
      <c r="AB960" s="101"/>
      <c r="AC960" s="101"/>
    </row>
    <row r="961" spans="1:29" ht="12.75" customHeight="1" x14ac:dyDescent="0.25">
      <c r="A961" s="143"/>
      <c r="B961" s="144"/>
      <c r="C961" s="145"/>
      <c r="D961" s="144"/>
      <c r="E961" s="145"/>
      <c r="F961" s="144"/>
      <c r="G961" s="145"/>
      <c r="H961" s="146"/>
      <c r="I961" s="101"/>
      <c r="J961" s="101"/>
      <c r="K961" s="101"/>
      <c r="L961" s="101"/>
      <c r="M961" s="101"/>
      <c r="N961" s="101"/>
      <c r="O961" s="101"/>
      <c r="P961" s="101"/>
      <c r="Q961" s="101"/>
      <c r="R961" s="101"/>
      <c r="S961" s="101"/>
      <c r="T961" s="101"/>
      <c r="U961" s="101"/>
      <c r="V961" s="101"/>
      <c r="W961" s="101"/>
      <c r="X961" s="101"/>
      <c r="Y961" s="101"/>
      <c r="Z961" s="101"/>
      <c r="AA961" s="101"/>
      <c r="AB961" s="101"/>
      <c r="AC961" s="101"/>
    </row>
    <row r="962" spans="1:29" ht="12.75" customHeight="1" x14ac:dyDescent="0.25">
      <c r="A962" s="143"/>
      <c r="B962" s="144"/>
      <c r="C962" s="145"/>
      <c r="D962" s="144"/>
      <c r="E962" s="145"/>
      <c r="F962" s="144"/>
      <c r="G962" s="145"/>
      <c r="H962" s="146"/>
      <c r="I962" s="101"/>
      <c r="J962" s="101"/>
      <c r="K962" s="101"/>
      <c r="L962" s="101"/>
      <c r="M962" s="101"/>
      <c r="N962" s="101"/>
      <c r="O962" s="101"/>
      <c r="P962" s="101"/>
      <c r="Q962" s="101"/>
      <c r="R962" s="101"/>
      <c r="S962" s="101"/>
      <c r="T962" s="101"/>
      <c r="U962" s="101"/>
      <c r="V962" s="101"/>
      <c r="W962" s="101"/>
      <c r="X962" s="101"/>
      <c r="Y962" s="101"/>
      <c r="Z962" s="101"/>
      <c r="AA962" s="101"/>
      <c r="AB962" s="101"/>
      <c r="AC962" s="101"/>
    </row>
    <row r="963" spans="1:29" ht="12.75" customHeight="1" x14ac:dyDescent="0.25">
      <c r="A963" s="143"/>
      <c r="B963" s="144"/>
      <c r="C963" s="145"/>
      <c r="D963" s="144"/>
      <c r="E963" s="145"/>
      <c r="F963" s="144"/>
      <c r="G963" s="145"/>
      <c r="H963" s="146"/>
      <c r="I963" s="101"/>
      <c r="J963" s="101"/>
      <c r="K963" s="101"/>
      <c r="L963" s="101"/>
      <c r="M963" s="101"/>
      <c r="N963" s="101"/>
      <c r="O963" s="101"/>
      <c r="P963" s="101"/>
      <c r="Q963" s="101"/>
      <c r="R963" s="101"/>
      <c r="S963" s="101"/>
      <c r="T963" s="101"/>
      <c r="U963" s="101"/>
      <c r="V963" s="101"/>
      <c r="W963" s="101"/>
      <c r="X963" s="101"/>
      <c r="Y963" s="101"/>
      <c r="Z963" s="101"/>
      <c r="AA963" s="101"/>
      <c r="AB963" s="101"/>
      <c r="AC963" s="101"/>
    </row>
    <row r="964" spans="1:29" ht="12.75" customHeight="1" x14ac:dyDescent="0.25">
      <c r="A964" s="143"/>
      <c r="B964" s="144"/>
      <c r="C964" s="145"/>
      <c r="D964" s="144"/>
      <c r="E964" s="145"/>
      <c r="F964" s="144"/>
      <c r="G964" s="145"/>
      <c r="H964" s="146"/>
      <c r="I964" s="101"/>
      <c r="J964" s="101"/>
      <c r="K964" s="101"/>
      <c r="L964" s="101"/>
      <c r="M964" s="101"/>
      <c r="N964" s="101"/>
      <c r="O964" s="101"/>
      <c r="P964" s="101"/>
      <c r="Q964" s="101"/>
      <c r="R964" s="101"/>
      <c r="S964" s="101"/>
      <c r="T964" s="101"/>
      <c r="U964" s="101"/>
      <c r="V964" s="101"/>
      <c r="W964" s="101"/>
      <c r="X964" s="101"/>
      <c r="Y964" s="101"/>
      <c r="Z964" s="101"/>
      <c r="AA964" s="101"/>
      <c r="AB964" s="101"/>
      <c r="AC964" s="101"/>
    </row>
    <row r="965" spans="1:29" ht="12.75" customHeight="1" x14ac:dyDescent="0.25">
      <c r="A965" s="143"/>
      <c r="B965" s="144"/>
      <c r="C965" s="145"/>
      <c r="D965" s="144"/>
      <c r="E965" s="145"/>
      <c r="F965" s="144"/>
      <c r="G965" s="145"/>
      <c r="H965" s="146"/>
      <c r="I965" s="101"/>
      <c r="J965" s="101"/>
      <c r="K965" s="101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  <c r="X965" s="101"/>
      <c r="Y965" s="101"/>
      <c r="Z965" s="101"/>
      <c r="AA965" s="101"/>
      <c r="AB965" s="101"/>
      <c r="AC965" s="101"/>
    </row>
    <row r="966" spans="1:29" ht="12.75" customHeight="1" x14ac:dyDescent="0.25">
      <c r="A966" s="143"/>
      <c r="B966" s="144"/>
      <c r="C966" s="145"/>
      <c r="D966" s="144"/>
      <c r="E966" s="145"/>
      <c r="F966" s="144"/>
      <c r="G966" s="145"/>
      <c r="H966" s="146"/>
      <c r="I966" s="101"/>
      <c r="J966" s="101"/>
      <c r="K966" s="101"/>
      <c r="L966" s="101"/>
      <c r="M966" s="101"/>
      <c r="N966" s="101"/>
      <c r="O966" s="101"/>
      <c r="P966" s="101"/>
      <c r="Q966" s="101"/>
      <c r="R966" s="101"/>
      <c r="S966" s="101"/>
      <c r="T966" s="101"/>
      <c r="U966" s="101"/>
      <c r="V966" s="101"/>
      <c r="W966" s="101"/>
      <c r="X966" s="101"/>
      <c r="Y966" s="101"/>
      <c r="Z966" s="101"/>
      <c r="AA966" s="101"/>
      <c r="AB966" s="101"/>
      <c r="AC966" s="101"/>
    </row>
    <row r="967" spans="1:29" ht="12.75" customHeight="1" x14ac:dyDescent="0.25">
      <c r="A967" s="143"/>
      <c r="B967" s="144"/>
      <c r="C967" s="145"/>
      <c r="D967" s="144"/>
      <c r="E967" s="145"/>
      <c r="F967" s="144"/>
      <c r="G967" s="145"/>
      <c r="H967" s="146"/>
      <c r="I967" s="101"/>
      <c r="J967" s="101"/>
      <c r="K967" s="101"/>
      <c r="L967" s="101"/>
      <c r="M967" s="101"/>
      <c r="N967" s="101"/>
      <c r="O967" s="101"/>
      <c r="P967" s="101"/>
      <c r="Q967" s="101"/>
      <c r="R967" s="101"/>
      <c r="S967" s="101"/>
      <c r="T967" s="101"/>
      <c r="U967" s="101"/>
      <c r="V967" s="101"/>
      <c r="W967" s="101"/>
      <c r="X967" s="101"/>
      <c r="Y967" s="101"/>
      <c r="Z967" s="101"/>
      <c r="AA967" s="101"/>
      <c r="AB967" s="101"/>
      <c r="AC967" s="101"/>
    </row>
    <row r="968" spans="1:29" ht="12.75" customHeight="1" x14ac:dyDescent="0.25">
      <c r="A968" s="143"/>
      <c r="B968" s="144"/>
      <c r="C968" s="145"/>
      <c r="D968" s="144"/>
      <c r="E968" s="145"/>
      <c r="F968" s="144"/>
      <c r="G968" s="145"/>
      <c r="H968" s="146"/>
      <c r="I968" s="101"/>
      <c r="J968" s="101"/>
      <c r="K968" s="101"/>
      <c r="L968" s="101"/>
      <c r="M968" s="101"/>
      <c r="N968" s="101"/>
      <c r="O968" s="101"/>
      <c r="P968" s="101"/>
      <c r="Q968" s="101"/>
      <c r="R968" s="101"/>
      <c r="S968" s="101"/>
      <c r="T968" s="101"/>
      <c r="U968" s="101"/>
      <c r="V968" s="101"/>
      <c r="W968" s="101"/>
      <c r="X968" s="101"/>
      <c r="Y968" s="101"/>
      <c r="Z968" s="101"/>
      <c r="AA968" s="101"/>
      <c r="AB968" s="101"/>
      <c r="AC968" s="101"/>
    </row>
    <row r="969" spans="1:29" ht="12.75" customHeight="1" x14ac:dyDescent="0.25">
      <c r="A969" s="143"/>
      <c r="B969" s="144"/>
      <c r="C969" s="145"/>
      <c r="D969" s="144"/>
      <c r="E969" s="145"/>
      <c r="F969" s="144"/>
      <c r="G969" s="145"/>
      <c r="H969" s="146"/>
      <c r="I969" s="101"/>
      <c r="J969" s="101"/>
      <c r="K969" s="101"/>
      <c r="L969" s="101"/>
      <c r="M969" s="101"/>
      <c r="N969" s="101"/>
      <c r="O969" s="101"/>
      <c r="P969" s="101"/>
      <c r="Q969" s="101"/>
      <c r="R969" s="101"/>
      <c r="S969" s="101"/>
      <c r="T969" s="101"/>
      <c r="U969" s="101"/>
      <c r="V969" s="101"/>
      <c r="W969" s="101"/>
      <c r="X969" s="101"/>
      <c r="Y969" s="101"/>
      <c r="Z969" s="101"/>
      <c r="AA969" s="101"/>
      <c r="AB969" s="101"/>
      <c r="AC969" s="101"/>
    </row>
    <row r="970" spans="1:29" ht="12.75" customHeight="1" x14ac:dyDescent="0.25">
      <c r="A970" s="143"/>
      <c r="B970" s="144"/>
      <c r="C970" s="145"/>
      <c r="D970" s="144"/>
      <c r="E970" s="145"/>
      <c r="F970" s="144"/>
      <c r="G970" s="145"/>
      <c r="H970" s="146"/>
      <c r="I970" s="101"/>
      <c r="J970" s="101"/>
      <c r="K970" s="101"/>
      <c r="L970" s="101"/>
      <c r="M970" s="101"/>
      <c r="N970" s="101"/>
      <c r="O970" s="101"/>
      <c r="P970" s="101"/>
      <c r="Q970" s="101"/>
      <c r="R970" s="101"/>
      <c r="S970" s="101"/>
      <c r="T970" s="101"/>
      <c r="U970" s="101"/>
      <c r="V970" s="101"/>
      <c r="W970" s="101"/>
      <c r="X970" s="101"/>
      <c r="Y970" s="101"/>
      <c r="Z970" s="101"/>
      <c r="AA970" s="101"/>
      <c r="AB970" s="101"/>
      <c r="AC970" s="101"/>
    </row>
    <row r="971" spans="1:29" ht="12.75" customHeight="1" x14ac:dyDescent="0.25">
      <c r="A971" s="143"/>
      <c r="B971" s="144"/>
      <c r="C971" s="145"/>
      <c r="D971" s="144"/>
      <c r="E971" s="145"/>
      <c r="F971" s="144"/>
      <c r="G971" s="145"/>
      <c r="H971" s="146"/>
      <c r="I971" s="101"/>
      <c r="J971" s="101"/>
      <c r="K971" s="101"/>
      <c r="L971" s="101"/>
      <c r="M971" s="101"/>
      <c r="N971" s="101"/>
      <c r="O971" s="101"/>
      <c r="P971" s="101"/>
      <c r="Q971" s="101"/>
      <c r="R971" s="101"/>
      <c r="S971" s="101"/>
      <c r="T971" s="101"/>
      <c r="U971" s="101"/>
      <c r="V971" s="101"/>
      <c r="W971" s="101"/>
      <c r="X971" s="101"/>
      <c r="Y971" s="101"/>
      <c r="Z971" s="101"/>
      <c r="AA971" s="101"/>
      <c r="AB971" s="101"/>
      <c r="AC971" s="101"/>
    </row>
    <row r="972" spans="1:29" ht="12.75" customHeight="1" x14ac:dyDescent="0.25">
      <c r="A972" s="143"/>
      <c r="B972" s="144"/>
      <c r="C972" s="145"/>
      <c r="D972" s="144"/>
      <c r="E972" s="145"/>
      <c r="F972" s="144"/>
      <c r="G972" s="145"/>
      <c r="H972" s="146"/>
      <c r="I972" s="101"/>
      <c r="J972" s="101"/>
      <c r="K972" s="101"/>
      <c r="L972" s="101"/>
      <c r="M972" s="101"/>
      <c r="N972" s="101"/>
      <c r="O972" s="101"/>
      <c r="P972" s="101"/>
      <c r="Q972" s="101"/>
      <c r="R972" s="101"/>
      <c r="S972" s="101"/>
      <c r="T972" s="101"/>
      <c r="U972" s="101"/>
      <c r="V972" s="101"/>
      <c r="W972" s="101"/>
      <c r="X972" s="101"/>
      <c r="Y972" s="101"/>
      <c r="Z972" s="101"/>
      <c r="AA972" s="101"/>
      <c r="AB972" s="101"/>
      <c r="AC972" s="101"/>
    </row>
    <row r="973" spans="1:29" ht="12.75" customHeight="1" x14ac:dyDescent="0.25">
      <c r="A973" s="143"/>
      <c r="B973" s="144"/>
      <c r="C973" s="145"/>
      <c r="D973" s="144"/>
      <c r="E973" s="145"/>
      <c r="F973" s="144"/>
      <c r="G973" s="145"/>
      <c r="H973" s="146"/>
      <c r="I973" s="101"/>
      <c r="J973" s="101"/>
      <c r="K973" s="101"/>
      <c r="L973" s="101"/>
      <c r="M973" s="101"/>
      <c r="N973" s="101"/>
      <c r="O973" s="101"/>
      <c r="P973" s="101"/>
      <c r="Q973" s="101"/>
      <c r="R973" s="101"/>
      <c r="S973" s="101"/>
      <c r="T973" s="101"/>
      <c r="U973" s="101"/>
      <c r="V973" s="101"/>
      <c r="W973" s="101"/>
      <c r="X973" s="101"/>
      <c r="Y973" s="101"/>
      <c r="Z973" s="101"/>
      <c r="AA973" s="101"/>
      <c r="AB973" s="101"/>
      <c r="AC973" s="101"/>
    </row>
    <row r="974" spans="1:29" ht="12.75" customHeight="1" x14ac:dyDescent="0.25">
      <c r="A974" s="143"/>
      <c r="B974" s="144"/>
      <c r="C974" s="145"/>
      <c r="D974" s="144"/>
      <c r="E974" s="145"/>
      <c r="F974" s="144"/>
      <c r="G974" s="145"/>
      <c r="H974" s="146"/>
      <c r="I974" s="101"/>
      <c r="J974" s="101"/>
      <c r="K974" s="101"/>
      <c r="L974" s="101"/>
      <c r="M974" s="101"/>
      <c r="N974" s="101"/>
      <c r="O974" s="101"/>
      <c r="P974" s="101"/>
      <c r="Q974" s="101"/>
      <c r="R974" s="101"/>
      <c r="S974" s="101"/>
      <c r="T974" s="101"/>
      <c r="U974" s="101"/>
      <c r="V974" s="101"/>
      <c r="W974" s="101"/>
      <c r="X974" s="101"/>
      <c r="Y974" s="101"/>
      <c r="Z974" s="101"/>
      <c r="AA974" s="101"/>
      <c r="AB974" s="101"/>
      <c r="AC974" s="101"/>
    </row>
    <row r="975" spans="1:29" ht="12.75" customHeight="1" x14ac:dyDescent="0.25">
      <c r="A975" s="143"/>
      <c r="B975" s="144"/>
      <c r="C975" s="145"/>
      <c r="D975" s="144"/>
      <c r="E975" s="145"/>
      <c r="F975" s="144"/>
      <c r="G975" s="145"/>
      <c r="H975" s="146"/>
      <c r="I975" s="101"/>
      <c r="J975" s="101"/>
      <c r="K975" s="101"/>
      <c r="L975" s="101"/>
      <c r="M975" s="101"/>
      <c r="N975" s="101"/>
      <c r="O975" s="101"/>
      <c r="P975" s="101"/>
      <c r="Q975" s="101"/>
      <c r="R975" s="101"/>
      <c r="S975" s="101"/>
      <c r="T975" s="101"/>
      <c r="U975" s="101"/>
      <c r="V975" s="101"/>
      <c r="W975" s="101"/>
      <c r="X975" s="101"/>
      <c r="Y975" s="101"/>
      <c r="Z975" s="101"/>
      <c r="AA975" s="101"/>
      <c r="AB975" s="101"/>
      <c r="AC975" s="101"/>
    </row>
    <row r="976" spans="1:29" ht="12.75" customHeight="1" x14ac:dyDescent="0.25">
      <c r="A976" s="143"/>
      <c r="B976" s="144"/>
      <c r="C976" s="145"/>
      <c r="D976" s="144"/>
      <c r="E976" s="145"/>
      <c r="F976" s="144"/>
      <c r="G976" s="145"/>
      <c r="H976" s="146"/>
      <c r="I976" s="101"/>
      <c r="J976" s="101"/>
      <c r="K976" s="101"/>
      <c r="L976" s="101"/>
      <c r="M976" s="101"/>
      <c r="N976" s="101"/>
      <c r="O976" s="101"/>
      <c r="P976" s="101"/>
      <c r="Q976" s="101"/>
      <c r="R976" s="101"/>
      <c r="S976" s="101"/>
      <c r="T976" s="101"/>
      <c r="U976" s="101"/>
      <c r="V976" s="101"/>
      <c r="W976" s="101"/>
      <c r="X976" s="101"/>
      <c r="Y976" s="101"/>
      <c r="Z976" s="101"/>
      <c r="AA976" s="101"/>
      <c r="AB976" s="101"/>
      <c r="AC976" s="101"/>
    </row>
    <row r="977" spans="1:29" ht="12.75" customHeight="1" x14ac:dyDescent="0.25">
      <c r="A977" s="143"/>
      <c r="B977" s="144"/>
      <c r="C977" s="145"/>
      <c r="D977" s="144"/>
      <c r="E977" s="145"/>
      <c r="F977" s="144"/>
      <c r="G977" s="145"/>
      <c r="H977" s="146"/>
      <c r="I977" s="101"/>
      <c r="J977" s="101"/>
      <c r="K977" s="101"/>
      <c r="L977" s="101"/>
      <c r="M977" s="101"/>
      <c r="N977" s="101"/>
      <c r="O977" s="101"/>
      <c r="P977" s="101"/>
      <c r="Q977" s="101"/>
      <c r="R977" s="101"/>
      <c r="S977" s="101"/>
      <c r="T977" s="101"/>
      <c r="U977" s="101"/>
      <c r="V977" s="101"/>
      <c r="W977" s="101"/>
      <c r="X977" s="101"/>
      <c r="Y977" s="101"/>
      <c r="Z977" s="101"/>
      <c r="AA977" s="101"/>
      <c r="AB977" s="101"/>
      <c r="AC977" s="101"/>
    </row>
    <row r="978" spans="1:29" ht="12.75" customHeight="1" x14ac:dyDescent="0.25">
      <c r="A978" s="143"/>
      <c r="B978" s="144"/>
      <c r="C978" s="145"/>
      <c r="D978" s="144"/>
      <c r="E978" s="145"/>
      <c r="F978" s="144"/>
      <c r="G978" s="145"/>
      <c r="H978" s="146"/>
      <c r="I978" s="101"/>
      <c r="J978" s="101"/>
      <c r="K978" s="101"/>
      <c r="L978" s="101"/>
      <c r="M978" s="101"/>
      <c r="N978" s="101"/>
      <c r="O978" s="101"/>
      <c r="P978" s="101"/>
      <c r="Q978" s="101"/>
      <c r="R978" s="101"/>
      <c r="S978" s="101"/>
      <c r="T978" s="101"/>
      <c r="U978" s="101"/>
      <c r="V978" s="101"/>
      <c r="W978" s="101"/>
      <c r="X978" s="101"/>
      <c r="Y978" s="101"/>
      <c r="Z978" s="101"/>
      <c r="AA978" s="101"/>
      <c r="AB978" s="101"/>
      <c r="AC978" s="101"/>
    </row>
    <row r="979" spans="1:29" ht="12.75" customHeight="1" x14ac:dyDescent="0.25">
      <c r="A979" s="143"/>
      <c r="B979" s="144"/>
      <c r="C979" s="145"/>
      <c r="D979" s="144"/>
      <c r="E979" s="145"/>
      <c r="F979" s="144"/>
      <c r="G979" s="145"/>
      <c r="H979" s="146"/>
      <c r="I979" s="101"/>
      <c r="J979" s="101"/>
      <c r="K979" s="101"/>
      <c r="L979" s="101"/>
      <c r="M979" s="101"/>
      <c r="N979" s="101"/>
      <c r="O979" s="101"/>
      <c r="P979" s="101"/>
      <c r="Q979" s="101"/>
      <c r="R979" s="101"/>
      <c r="S979" s="101"/>
      <c r="T979" s="101"/>
      <c r="U979" s="101"/>
      <c r="V979" s="101"/>
      <c r="W979" s="101"/>
      <c r="X979" s="101"/>
      <c r="Y979" s="101"/>
      <c r="Z979" s="101"/>
      <c r="AA979" s="101"/>
      <c r="AB979" s="101"/>
      <c r="AC979" s="101"/>
    </row>
    <row r="980" spans="1:29" ht="12.75" customHeight="1" x14ac:dyDescent="0.25">
      <c r="A980" s="143"/>
      <c r="B980" s="144"/>
      <c r="C980" s="145"/>
      <c r="D980" s="144"/>
      <c r="E980" s="145"/>
      <c r="F980" s="144"/>
      <c r="G980" s="145"/>
      <c r="H980" s="146"/>
      <c r="I980" s="101"/>
      <c r="J980" s="101"/>
      <c r="K980" s="101"/>
      <c r="L980" s="101"/>
      <c r="M980" s="101"/>
      <c r="N980" s="101"/>
      <c r="O980" s="101"/>
      <c r="P980" s="101"/>
      <c r="Q980" s="101"/>
      <c r="R980" s="101"/>
      <c r="S980" s="101"/>
      <c r="T980" s="101"/>
      <c r="U980" s="101"/>
      <c r="V980" s="101"/>
      <c r="W980" s="101"/>
      <c r="X980" s="101"/>
      <c r="Y980" s="101"/>
      <c r="Z980" s="101"/>
      <c r="AA980" s="101"/>
      <c r="AB980" s="101"/>
      <c r="AC980" s="101"/>
    </row>
    <row r="981" spans="1:29" ht="12.75" customHeight="1" x14ac:dyDescent="0.25">
      <c r="A981" s="143"/>
      <c r="B981" s="144"/>
      <c r="C981" s="145"/>
      <c r="D981" s="144"/>
      <c r="E981" s="145"/>
      <c r="F981" s="144"/>
      <c r="G981" s="145"/>
      <c r="H981" s="146"/>
      <c r="I981" s="101"/>
      <c r="J981" s="101"/>
      <c r="K981" s="101"/>
      <c r="L981" s="101"/>
      <c r="M981" s="101"/>
      <c r="N981" s="101"/>
      <c r="O981" s="101"/>
      <c r="P981" s="101"/>
      <c r="Q981" s="101"/>
      <c r="R981" s="101"/>
      <c r="S981" s="101"/>
      <c r="T981" s="101"/>
      <c r="U981" s="101"/>
      <c r="V981" s="101"/>
      <c r="W981" s="101"/>
      <c r="X981" s="101"/>
      <c r="Y981" s="101"/>
      <c r="Z981" s="101"/>
      <c r="AA981" s="101"/>
      <c r="AB981" s="101"/>
      <c r="AC981" s="101"/>
    </row>
    <row r="982" spans="1:29" ht="12.75" customHeight="1" x14ac:dyDescent="0.25">
      <c r="A982" s="143"/>
      <c r="B982" s="144"/>
      <c r="C982" s="145"/>
      <c r="D982" s="144"/>
      <c r="E982" s="145"/>
      <c r="F982" s="144"/>
      <c r="G982" s="145"/>
      <c r="H982" s="146"/>
      <c r="I982" s="101"/>
      <c r="J982" s="101"/>
      <c r="K982" s="101"/>
      <c r="L982" s="101"/>
      <c r="M982" s="101"/>
      <c r="N982" s="101"/>
      <c r="O982" s="101"/>
      <c r="P982" s="101"/>
      <c r="Q982" s="101"/>
      <c r="R982" s="101"/>
      <c r="S982" s="101"/>
      <c r="T982" s="101"/>
      <c r="U982" s="101"/>
      <c r="V982" s="101"/>
      <c r="W982" s="101"/>
      <c r="X982" s="101"/>
      <c r="Y982" s="101"/>
      <c r="Z982" s="101"/>
      <c r="AA982" s="101"/>
      <c r="AB982" s="101"/>
      <c r="AC982" s="101"/>
    </row>
    <row r="983" spans="1:29" ht="12.75" customHeight="1" x14ac:dyDescent="0.25">
      <c r="A983" s="143"/>
      <c r="B983" s="144"/>
      <c r="C983" s="145"/>
      <c r="D983" s="144"/>
      <c r="E983" s="145"/>
      <c r="F983" s="144"/>
      <c r="G983" s="145"/>
      <c r="H983" s="146"/>
      <c r="I983" s="101"/>
      <c r="J983" s="101"/>
      <c r="K983" s="101"/>
      <c r="L983" s="101"/>
      <c r="M983" s="101"/>
      <c r="N983" s="101"/>
      <c r="O983" s="101"/>
      <c r="P983" s="101"/>
      <c r="Q983" s="101"/>
      <c r="R983" s="101"/>
      <c r="S983" s="101"/>
      <c r="T983" s="101"/>
      <c r="U983" s="101"/>
      <c r="V983" s="101"/>
      <c r="W983" s="101"/>
      <c r="X983" s="101"/>
      <c r="Y983" s="101"/>
      <c r="Z983" s="101"/>
      <c r="AA983" s="101"/>
      <c r="AB983" s="101"/>
      <c r="AC983" s="101"/>
    </row>
    <row r="984" spans="1:29" ht="12.75" customHeight="1" x14ac:dyDescent="0.25">
      <c r="A984" s="143"/>
      <c r="B984" s="144"/>
      <c r="C984" s="145"/>
      <c r="D984" s="144"/>
      <c r="E984" s="145"/>
      <c r="F984" s="144"/>
      <c r="G984" s="145"/>
      <c r="H984" s="146"/>
      <c r="I984" s="101"/>
      <c r="J984" s="101"/>
      <c r="K984" s="101"/>
      <c r="L984" s="101"/>
      <c r="M984" s="101"/>
      <c r="N984" s="101"/>
      <c r="O984" s="101"/>
      <c r="P984" s="101"/>
      <c r="Q984" s="101"/>
      <c r="R984" s="101"/>
      <c r="S984" s="101"/>
      <c r="T984" s="101"/>
      <c r="U984" s="101"/>
      <c r="V984" s="101"/>
      <c r="W984" s="101"/>
      <c r="X984" s="101"/>
      <c r="Y984" s="101"/>
      <c r="Z984" s="101"/>
      <c r="AA984" s="101"/>
      <c r="AB984" s="101"/>
      <c r="AC984" s="101"/>
    </row>
    <row r="985" spans="1:29" ht="12.75" customHeight="1" x14ac:dyDescent="0.25">
      <c r="A985" s="143"/>
      <c r="B985" s="144"/>
      <c r="C985" s="145"/>
      <c r="D985" s="144"/>
      <c r="E985" s="145"/>
      <c r="F985" s="144"/>
      <c r="G985" s="145"/>
      <c r="H985" s="146"/>
      <c r="I985" s="101"/>
      <c r="J985" s="101"/>
      <c r="K985" s="101"/>
      <c r="L985" s="101"/>
      <c r="M985" s="101"/>
      <c r="N985" s="101"/>
      <c r="O985" s="101"/>
      <c r="P985" s="101"/>
      <c r="Q985" s="101"/>
      <c r="R985" s="101"/>
      <c r="S985" s="101"/>
      <c r="T985" s="101"/>
      <c r="U985" s="101"/>
      <c r="V985" s="101"/>
      <c r="W985" s="101"/>
      <c r="X985" s="101"/>
      <c r="Y985" s="101"/>
      <c r="Z985" s="101"/>
      <c r="AA985" s="101"/>
      <c r="AB985" s="101"/>
      <c r="AC985" s="101"/>
    </row>
    <row r="986" spans="1:29" ht="12.75" customHeight="1" x14ac:dyDescent="0.25">
      <c r="A986" s="143"/>
      <c r="B986" s="144"/>
      <c r="C986" s="145"/>
      <c r="D986" s="144"/>
      <c r="E986" s="145"/>
      <c r="F986" s="144"/>
      <c r="G986" s="145"/>
      <c r="H986" s="146"/>
      <c r="I986" s="101"/>
      <c r="J986" s="101"/>
      <c r="K986" s="101"/>
      <c r="L986" s="101"/>
      <c r="M986" s="101"/>
      <c r="N986" s="101"/>
      <c r="O986" s="101"/>
      <c r="P986" s="101"/>
      <c r="Q986" s="101"/>
      <c r="R986" s="101"/>
      <c r="S986" s="101"/>
      <c r="T986" s="101"/>
      <c r="U986" s="101"/>
      <c r="V986" s="101"/>
      <c r="W986" s="101"/>
      <c r="X986" s="101"/>
      <c r="Y986" s="101"/>
      <c r="Z986" s="101"/>
      <c r="AA986" s="101"/>
      <c r="AB986" s="101"/>
      <c r="AC986" s="101"/>
    </row>
    <row r="987" spans="1:29" ht="12.75" customHeight="1" x14ac:dyDescent="0.25">
      <c r="A987" s="143"/>
      <c r="B987" s="144"/>
      <c r="C987" s="145"/>
      <c r="D987" s="144"/>
      <c r="E987" s="145"/>
      <c r="F987" s="144"/>
      <c r="G987" s="145"/>
      <c r="H987" s="146"/>
      <c r="I987" s="101"/>
      <c r="J987" s="101"/>
      <c r="K987" s="101"/>
      <c r="L987" s="101"/>
      <c r="M987" s="101"/>
      <c r="N987" s="101"/>
      <c r="O987" s="101"/>
      <c r="P987" s="101"/>
      <c r="Q987" s="101"/>
      <c r="R987" s="101"/>
      <c r="S987" s="101"/>
      <c r="T987" s="101"/>
      <c r="U987" s="101"/>
      <c r="V987" s="101"/>
      <c r="W987" s="101"/>
      <c r="X987" s="101"/>
      <c r="Y987" s="101"/>
      <c r="Z987" s="101"/>
      <c r="AA987" s="101"/>
      <c r="AB987" s="101"/>
      <c r="AC987" s="101"/>
    </row>
    <row r="988" spans="1:29" ht="12.75" customHeight="1" x14ac:dyDescent="0.25">
      <c r="A988" s="143"/>
      <c r="B988" s="144"/>
      <c r="C988" s="145"/>
      <c r="D988" s="144"/>
      <c r="E988" s="145"/>
      <c r="F988" s="144"/>
      <c r="G988" s="145"/>
      <c r="H988" s="146"/>
      <c r="I988" s="101"/>
      <c r="J988" s="101"/>
      <c r="K988" s="101"/>
      <c r="L988" s="101"/>
      <c r="M988" s="101"/>
      <c r="N988" s="101"/>
      <c r="O988" s="101"/>
      <c r="P988" s="101"/>
      <c r="Q988" s="101"/>
      <c r="R988" s="101"/>
      <c r="S988" s="101"/>
      <c r="T988" s="101"/>
      <c r="U988" s="101"/>
      <c r="V988" s="101"/>
      <c r="W988" s="101"/>
      <c r="X988" s="101"/>
      <c r="Y988" s="101"/>
      <c r="Z988" s="101"/>
      <c r="AA988" s="101"/>
      <c r="AB988" s="101"/>
      <c r="AC988" s="101"/>
    </row>
    <row r="989" spans="1:29" ht="12.75" customHeight="1" x14ac:dyDescent="0.25">
      <c r="A989" s="143"/>
      <c r="B989" s="144"/>
      <c r="C989" s="145"/>
      <c r="D989" s="144"/>
      <c r="E989" s="145"/>
      <c r="F989" s="144"/>
      <c r="G989" s="145"/>
      <c r="H989" s="146"/>
      <c r="I989" s="101"/>
      <c r="J989" s="101"/>
      <c r="K989" s="101"/>
      <c r="L989" s="101"/>
      <c r="M989" s="101"/>
      <c r="N989" s="101"/>
      <c r="O989" s="101"/>
      <c r="P989" s="101"/>
      <c r="Q989" s="101"/>
      <c r="R989" s="101"/>
      <c r="S989" s="101"/>
      <c r="T989" s="101"/>
      <c r="U989" s="101"/>
      <c r="V989" s="101"/>
      <c r="W989" s="101"/>
      <c r="X989" s="101"/>
      <c r="Y989" s="101"/>
      <c r="Z989" s="101"/>
      <c r="AA989" s="101"/>
      <c r="AB989" s="101"/>
      <c r="AC989" s="101"/>
    </row>
    <row r="990" spans="1:29" ht="12.75" customHeight="1" x14ac:dyDescent="0.25">
      <c r="A990" s="143"/>
      <c r="B990" s="144"/>
      <c r="C990" s="145"/>
      <c r="D990" s="144"/>
      <c r="E990" s="145"/>
      <c r="F990" s="144"/>
      <c r="G990" s="145"/>
      <c r="H990" s="146"/>
      <c r="I990" s="101"/>
      <c r="J990" s="101"/>
      <c r="K990" s="101"/>
      <c r="L990" s="101"/>
      <c r="M990" s="101"/>
      <c r="N990" s="101"/>
      <c r="O990" s="101"/>
      <c r="P990" s="101"/>
      <c r="Q990" s="101"/>
      <c r="R990" s="101"/>
      <c r="S990" s="101"/>
      <c r="T990" s="101"/>
      <c r="U990" s="101"/>
      <c r="V990" s="101"/>
      <c r="W990" s="101"/>
      <c r="X990" s="101"/>
      <c r="Y990" s="101"/>
      <c r="Z990" s="101"/>
      <c r="AA990" s="101"/>
      <c r="AB990" s="101"/>
      <c r="AC990" s="101"/>
    </row>
    <row r="991" spans="1:29" ht="12.75" customHeight="1" x14ac:dyDescent="0.25">
      <c r="A991" s="143"/>
      <c r="B991" s="144"/>
      <c r="C991" s="145"/>
      <c r="D991" s="144"/>
      <c r="E991" s="145"/>
      <c r="F991" s="144"/>
      <c r="G991" s="145"/>
      <c r="H991" s="146"/>
      <c r="I991" s="101"/>
      <c r="J991" s="101"/>
      <c r="K991" s="101"/>
      <c r="L991" s="101"/>
      <c r="M991" s="101"/>
      <c r="N991" s="101"/>
      <c r="O991" s="101"/>
      <c r="P991" s="101"/>
      <c r="Q991" s="101"/>
      <c r="R991" s="101"/>
      <c r="S991" s="101"/>
      <c r="T991" s="101"/>
      <c r="U991" s="101"/>
      <c r="V991" s="101"/>
      <c r="W991" s="101"/>
      <c r="X991" s="101"/>
      <c r="Y991" s="101"/>
      <c r="Z991" s="101"/>
      <c r="AA991" s="101"/>
      <c r="AB991" s="101"/>
      <c r="AC991" s="101"/>
    </row>
    <row r="992" spans="1:29" ht="12.75" customHeight="1" x14ac:dyDescent="0.25">
      <c r="A992" s="143"/>
      <c r="B992" s="144"/>
      <c r="C992" s="145"/>
      <c r="D992" s="144"/>
      <c r="E992" s="145"/>
      <c r="F992" s="144"/>
      <c r="G992" s="145"/>
      <c r="H992" s="146"/>
      <c r="I992" s="101"/>
      <c r="J992" s="101"/>
      <c r="K992" s="101"/>
      <c r="L992" s="101"/>
      <c r="M992" s="101"/>
      <c r="N992" s="101"/>
      <c r="O992" s="101"/>
      <c r="P992" s="101"/>
      <c r="Q992" s="101"/>
      <c r="R992" s="101"/>
      <c r="S992" s="101"/>
      <c r="T992" s="101"/>
      <c r="U992" s="101"/>
      <c r="V992" s="101"/>
      <c r="W992" s="101"/>
      <c r="X992" s="101"/>
      <c r="Y992" s="101"/>
      <c r="Z992" s="101"/>
      <c r="AA992" s="101"/>
      <c r="AB992" s="101"/>
      <c r="AC992" s="101"/>
    </row>
    <row r="993" spans="1:29" ht="12.75" customHeight="1" x14ac:dyDescent="0.25">
      <c r="A993" s="143"/>
      <c r="B993" s="144"/>
      <c r="C993" s="145"/>
      <c r="D993" s="144"/>
      <c r="E993" s="145"/>
      <c r="F993" s="144"/>
      <c r="G993" s="145"/>
      <c r="H993" s="146"/>
      <c r="I993" s="101"/>
      <c r="J993" s="101"/>
      <c r="K993" s="101"/>
      <c r="L993" s="101"/>
      <c r="M993" s="101"/>
      <c r="N993" s="101"/>
      <c r="O993" s="101"/>
      <c r="P993" s="101"/>
      <c r="Q993" s="101"/>
      <c r="R993" s="101"/>
      <c r="S993" s="101"/>
      <c r="T993" s="101"/>
      <c r="U993" s="101"/>
      <c r="V993" s="101"/>
      <c r="W993" s="101"/>
      <c r="X993" s="101"/>
      <c r="Y993" s="101"/>
      <c r="Z993" s="101"/>
      <c r="AA993" s="101"/>
      <c r="AB993" s="101"/>
      <c r="AC993" s="101"/>
    </row>
    <row r="994" spans="1:29" ht="12.75" customHeight="1" x14ac:dyDescent="0.25">
      <c r="A994" s="143"/>
      <c r="B994" s="144"/>
      <c r="C994" s="145"/>
      <c r="D994" s="144"/>
      <c r="E994" s="145"/>
      <c r="F994" s="144"/>
      <c r="G994" s="145"/>
      <c r="H994" s="146"/>
      <c r="I994" s="101"/>
      <c r="J994" s="101"/>
      <c r="K994" s="101"/>
      <c r="L994" s="101"/>
      <c r="M994" s="101"/>
      <c r="N994" s="101"/>
      <c r="O994" s="101"/>
      <c r="P994" s="101"/>
      <c r="Q994" s="101"/>
      <c r="R994" s="101"/>
      <c r="S994" s="101"/>
      <c r="T994" s="101"/>
      <c r="U994" s="101"/>
      <c r="V994" s="101"/>
      <c r="W994" s="101"/>
      <c r="X994" s="101"/>
      <c r="Y994" s="101"/>
      <c r="Z994" s="101"/>
      <c r="AA994" s="101"/>
      <c r="AB994" s="101"/>
      <c r="AC994" s="101"/>
    </row>
    <row r="995" spans="1:29" ht="12.75" customHeight="1" x14ac:dyDescent="0.25">
      <c r="A995" s="143"/>
      <c r="B995" s="144"/>
      <c r="C995" s="145"/>
      <c r="D995" s="144"/>
      <c r="E995" s="145"/>
      <c r="F995" s="144"/>
      <c r="G995" s="145"/>
      <c r="H995" s="146"/>
      <c r="I995" s="101"/>
      <c r="J995" s="101"/>
      <c r="K995" s="101"/>
      <c r="L995" s="101"/>
      <c r="M995" s="101"/>
      <c r="N995" s="101"/>
      <c r="O995" s="101"/>
      <c r="P995" s="101"/>
      <c r="Q995" s="101"/>
      <c r="R995" s="101"/>
      <c r="S995" s="101"/>
      <c r="T995" s="101"/>
      <c r="U995" s="101"/>
      <c r="V995" s="101"/>
      <c r="W995" s="101"/>
      <c r="X995" s="101"/>
      <c r="Y995" s="101"/>
      <c r="Z995" s="101"/>
      <c r="AA995" s="101"/>
      <c r="AB995" s="101"/>
      <c r="AC995" s="101"/>
    </row>
    <row r="996" spans="1:29" ht="12.75" customHeight="1" x14ac:dyDescent="0.25">
      <c r="A996" s="143"/>
      <c r="B996" s="144"/>
      <c r="C996" s="145"/>
      <c r="D996" s="144"/>
      <c r="E996" s="145"/>
      <c r="F996" s="144"/>
      <c r="G996" s="145"/>
      <c r="H996" s="146"/>
      <c r="I996" s="101"/>
      <c r="J996" s="101"/>
      <c r="K996" s="101"/>
      <c r="L996" s="101"/>
      <c r="M996" s="101"/>
      <c r="N996" s="101"/>
      <c r="O996" s="101"/>
      <c r="P996" s="101"/>
      <c r="Q996" s="101"/>
      <c r="R996" s="101"/>
      <c r="S996" s="101"/>
      <c r="T996" s="101"/>
      <c r="U996" s="101"/>
      <c r="V996" s="101"/>
      <c r="W996" s="101"/>
      <c r="X996" s="101"/>
      <c r="Y996" s="101"/>
      <c r="Z996" s="101"/>
      <c r="AA996" s="101"/>
      <c r="AB996" s="101"/>
      <c r="AC996" s="101"/>
    </row>
    <row r="997" spans="1:29" ht="12.75" customHeight="1" x14ac:dyDescent="0.25">
      <c r="A997" s="143"/>
      <c r="B997" s="144"/>
      <c r="C997" s="145"/>
      <c r="D997" s="144"/>
      <c r="E997" s="145"/>
      <c r="F997" s="144"/>
      <c r="G997" s="145"/>
      <c r="H997" s="146"/>
      <c r="I997" s="101"/>
      <c r="J997" s="101"/>
      <c r="K997" s="101"/>
      <c r="L997" s="101"/>
      <c r="M997" s="101"/>
      <c r="N997" s="101"/>
      <c r="O997" s="101"/>
      <c r="P997" s="101"/>
      <c r="Q997" s="101"/>
      <c r="R997" s="101"/>
      <c r="S997" s="101"/>
      <c r="T997" s="101"/>
      <c r="U997" s="101"/>
      <c r="V997" s="101"/>
      <c r="W997" s="101"/>
      <c r="X997" s="101"/>
      <c r="Y997" s="101"/>
      <c r="Z997" s="101"/>
      <c r="AA997" s="101"/>
      <c r="AB997" s="101"/>
      <c r="AC997" s="101"/>
    </row>
    <row r="998" spans="1:29" ht="12.75" customHeight="1" x14ac:dyDescent="0.25">
      <c r="A998" s="143"/>
      <c r="B998" s="144"/>
      <c r="C998" s="145"/>
      <c r="D998" s="144"/>
      <c r="E998" s="145"/>
      <c r="F998" s="144"/>
      <c r="G998" s="145"/>
      <c r="H998" s="146"/>
      <c r="I998" s="101"/>
      <c r="J998" s="101"/>
      <c r="K998" s="101"/>
      <c r="L998" s="101"/>
      <c r="M998" s="101"/>
      <c r="N998" s="101"/>
      <c r="O998" s="101"/>
      <c r="P998" s="101"/>
      <c r="Q998" s="101"/>
      <c r="R998" s="101"/>
      <c r="S998" s="101"/>
      <c r="T998" s="101"/>
      <c r="U998" s="101"/>
      <c r="V998" s="101"/>
      <c r="W998" s="101"/>
      <c r="X998" s="101"/>
      <c r="Y998" s="101"/>
      <c r="Z998" s="101"/>
      <c r="AA998" s="101"/>
      <c r="AB998" s="101"/>
      <c r="AC998" s="101"/>
    </row>
    <row r="999" spans="1:29" ht="12.75" customHeight="1" x14ac:dyDescent="0.25">
      <c r="A999" s="143"/>
      <c r="B999" s="144"/>
      <c r="C999" s="145"/>
      <c r="D999" s="144"/>
      <c r="E999" s="145"/>
      <c r="F999" s="144"/>
      <c r="G999" s="145"/>
      <c r="H999" s="146"/>
      <c r="I999" s="101"/>
      <c r="J999" s="101"/>
      <c r="K999" s="101"/>
      <c r="L999" s="101"/>
      <c r="M999" s="101"/>
      <c r="N999" s="101"/>
      <c r="O999" s="101"/>
      <c r="P999" s="101"/>
      <c r="Q999" s="101"/>
      <c r="R999" s="101"/>
      <c r="S999" s="101"/>
      <c r="T999" s="101"/>
      <c r="U999" s="101"/>
      <c r="V999" s="101"/>
      <c r="W999" s="101"/>
      <c r="X999" s="101"/>
      <c r="Y999" s="101"/>
      <c r="Z999" s="101"/>
      <c r="AA999" s="101"/>
      <c r="AB999" s="101"/>
      <c r="AC999" s="101"/>
    </row>
    <row r="1000" spans="1:29" ht="12.75" customHeight="1" x14ac:dyDescent="0.25">
      <c r="A1000" s="143"/>
      <c r="B1000" s="144"/>
      <c r="C1000" s="145"/>
      <c r="D1000" s="144"/>
      <c r="E1000" s="145"/>
      <c r="F1000" s="144"/>
      <c r="G1000" s="145"/>
      <c r="H1000" s="146"/>
      <c r="I1000" s="101"/>
      <c r="J1000" s="101"/>
      <c r="K1000" s="101"/>
      <c r="L1000" s="101"/>
      <c r="M1000" s="101"/>
      <c r="N1000" s="101"/>
      <c r="O1000" s="101"/>
      <c r="P1000" s="101"/>
      <c r="Q1000" s="101"/>
      <c r="R1000" s="101"/>
      <c r="S1000" s="101"/>
      <c r="T1000" s="101"/>
      <c r="U1000" s="101"/>
      <c r="V1000" s="101"/>
      <c r="W1000" s="101"/>
      <c r="X1000" s="101"/>
      <c r="Y1000" s="101"/>
      <c r="Z1000" s="101"/>
      <c r="AA1000" s="101"/>
      <c r="AB1000" s="101"/>
      <c r="AC1000" s="101"/>
    </row>
    <row r="1001" spans="1:29" ht="12.75" customHeight="1" x14ac:dyDescent="0.25">
      <c r="A1001" s="143"/>
      <c r="B1001" s="144"/>
      <c r="C1001" s="145"/>
      <c r="D1001" s="144"/>
      <c r="E1001" s="145"/>
      <c r="F1001" s="144"/>
      <c r="G1001" s="145"/>
      <c r="H1001" s="146"/>
      <c r="I1001" s="101"/>
      <c r="J1001" s="101"/>
      <c r="K1001" s="101"/>
      <c r="L1001" s="101"/>
      <c r="M1001" s="101"/>
      <c r="N1001" s="101"/>
      <c r="O1001" s="101"/>
      <c r="P1001" s="101"/>
      <c r="Q1001" s="101"/>
      <c r="R1001" s="101"/>
      <c r="S1001" s="101"/>
      <c r="T1001" s="101"/>
      <c r="U1001" s="101"/>
      <c r="V1001" s="101"/>
      <c r="W1001" s="101"/>
      <c r="X1001" s="101"/>
      <c r="Y1001" s="101"/>
      <c r="Z1001" s="101"/>
      <c r="AA1001" s="101"/>
      <c r="AB1001" s="101"/>
      <c r="AC1001" s="101"/>
    </row>
    <row r="1002" spans="1:29" ht="12.75" customHeight="1" x14ac:dyDescent="0.25">
      <c r="A1002" s="143"/>
      <c r="B1002" s="144"/>
      <c r="C1002" s="145"/>
      <c r="D1002" s="144"/>
      <c r="E1002" s="145"/>
      <c r="F1002" s="144"/>
      <c r="G1002" s="145"/>
      <c r="H1002" s="146"/>
      <c r="I1002" s="101"/>
      <c r="J1002" s="101"/>
      <c r="K1002" s="101"/>
      <c r="L1002" s="101"/>
      <c r="M1002" s="101"/>
      <c r="N1002" s="101"/>
      <c r="O1002" s="101"/>
      <c r="P1002" s="101"/>
      <c r="Q1002" s="101"/>
      <c r="R1002" s="101"/>
      <c r="S1002" s="101"/>
      <c r="T1002" s="101"/>
      <c r="U1002" s="101"/>
      <c r="V1002" s="101"/>
      <c r="W1002" s="101"/>
      <c r="X1002" s="101"/>
      <c r="Y1002" s="101"/>
      <c r="Z1002" s="101"/>
      <c r="AA1002" s="101"/>
      <c r="AB1002" s="101"/>
      <c r="AC1002" s="101"/>
    </row>
    <row r="1003" spans="1:29" ht="12.75" customHeight="1" x14ac:dyDescent="0.25">
      <c r="A1003" s="143"/>
      <c r="B1003" s="144"/>
      <c r="C1003" s="145"/>
      <c r="D1003" s="144"/>
      <c r="E1003" s="145"/>
      <c r="F1003" s="144"/>
      <c r="G1003" s="145"/>
      <c r="H1003" s="146"/>
      <c r="I1003" s="101"/>
      <c r="J1003" s="101"/>
      <c r="K1003" s="101"/>
      <c r="L1003" s="101"/>
      <c r="M1003" s="101"/>
      <c r="N1003" s="101"/>
      <c r="O1003" s="101"/>
      <c r="P1003" s="101"/>
      <c r="Q1003" s="101"/>
      <c r="R1003" s="101"/>
      <c r="S1003" s="101"/>
      <c r="T1003" s="101"/>
      <c r="U1003" s="101"/>
      <c r="V1003" s="101"/>
      <c r="W1003" s="101"/>
      <c r="X1003" s="101"/>
      <c r="Y1003" s="101"/>
      <c r="Z1003" s="101"/>
      <c r="AA1003" s="101"/>
      <c r="AB1003" s="101"/>
      <c r="AC1003" s="101"/>
    </row>
    <row r="1004" spans="1:29" ht="12.75" customHeight="1" x14ac:dyDescent="0.25">
      <c r="A1004" s="143"/>
      <c r="B1004" s="144"/>
      <c r="C1004" s="145"/>
      <c r="D1004" s="144"/>
      <c r="E1004" s="145"/>
      <c r="F1004" s="144"/>
      <c r="G1004" s="145"/>
      <c r="H1004" s="146"/>
      <c r="I1004" s="101"/>
      <c r="J1004" s="101"/>
      <c r="K1004" s="101"/>
      <c r="L1004" s="101"/>
      <c r="M1004" s="101"/>
      <c r="N1004" s="101"/>
      <c r="O1004" s="101"/>
      <c r="P1004" s="101"/>
      <c r="Q1004" s="101"/>
      <c r="R1004" s="101"/>
      <c r="S1004" s="101"/>
      <c r="T1004" s="101"/>
      <c r="U1004" s="101"/>
      <c r="V1004" s="101"/>
      <c r="W1004" s="101"/>
      <c r="X1004" s="101"/>
      <c r="Y1004" s="101"/>
      <c r="Z1004" s="101"/>
      <c r="AA1004" s="101"/>
      <c r="AB1004" s="101"/>
      <c r="AC1004" s="101"/>
    </row>
    <row r="1005" spans="1:29" ht="12.75" customHeight="1" x14ac:dyDescent="0.25">
      <c r="A1005" s="143"/>
      <c r="B1005" s="144"/>
      <c r="C1005" s="145"/>
      <c r="D1005" s="144"/>
      <c r="E1005" s="145"/>
      <c r="F1005" s="144"/>
      <c r="G1005" s="145"/>
      <c r="H1005" s="146"/>
      <c r="I1005" s="101"/>
      <c r="J1005" s="101"/>
      <c r="K1005" s="101"/>
      <c r="L1005" s="101"/>
      <c r="M1005" s="101"/>
      <c r="N1005" s="101"/>
      <c r="O1005" s="101"/>
      <c r="P1005" s="101"/>
      <c r="Q1005" s="101"/>
      <c r="R1005" s="101"/>
      <c r="S1005" s="101"/>
      <c r="T1005" s="101"/>
      <c r="U1005" s="101"/>
      <c r="V1005" s="101"/>
      <c r="W1005" s="101"/>
      <c r="X1005" s="101"/>
      <c r="Y1005" s="101"/>
      <c r="Z1005" s="101"/>
      <c r="AA1005" s="101"/>
      <c r="AB1005" s="101"/>
      <c r="AC1005" s="101"/>
    </row>
    <row r="1006" spans="1:29" ht="12.75" customHeight="1" x14ac:dyDescent="0.25">
      <c r="A1006" s="143"/>
      <c r="B1006" s="144"/>
      <c r="C1006" s="145"/>
      <c r="D1006" s="144"/>
      <c r="E1006" s="145"/>
      <c r="F1006" s="144"/>
      <c r="G1006" s="145"/>
      <c r="H1006" s="146"/>
      <c r="I1006" s="101"/>
      <c r="J1006" s="101"/>
      <c r="K1006" s="101"/>
      <c r="L1006" s="101"/>
      <c r="M1006" s="101"/>
      <c r="N1006" s="101"/>
      <c r="O1006" s="101"/>
      <c r="P1006" s="101"/>
      <c r="Q1006" s="101"/>
      <c r="R1006" s="101"/>
      <c r="S1006" s="101"/>
      <c r="T1006" s="101"/>
      <c r="U1006" s="101"/>
      <c r="V1006" s="101"/>
      <c r="W1006" s="101"/>
      <c r="X1006" s="101"/>
      <c r="Y1006" s="101"/>
      <c r="Z1006" s="101"/>
      <c r="AA1006" s="101"/>
      <c r="AB1006" s="101"/>
      <c r="AC1006" s="101"/>
    </row>
    <row r="1007" spans="1:29" ht="12.75" customHeight="1" x14ac:dyDescent="0.25">
      <c r="A1007" s="143"/>
      <c r="B1007" s="144"/>
      <c r="C1007" s="145"/>
      <c r="D1007" s="144"/>
      <c r="E1007" s="145"/>
      <c r="F1007" s="144"/>
      <c r="G1007" s="145"/>
      <c r="H1007" s="146"/>
      <c r="I1007" s="101"/>
      <c r="J1007" s="101"/>
      <c r="K1007" s="101"/>
      <c r="L1007" s="101"/>
      <c r="M1007" s="101"/>
      <c r="N1007" s="101"/>
      <c r="O1007" s="101"/>
      <c r="P1007" s="101"/>
      <c r="Q1007" s="101"/>
      <c r="R1007" s="101"/>
      <c r="S1007" s="101"/>
      <c r="T1007" s="101"/>
      <c r="U1007" s="101"/>
      <c r="V1007" s="101"/>
      <c r="W1007" s="101"/>
      <c r="X1007" s="101"/>
      <c r="Y1007" s="101"/>
      <c r="Z1007" s="101"/>
      <c r="AA1007" s="101"/>
      <c r="AB1007" s="101"/>
      <c r="AC1007" s="101"/>
    </row>
    <row r="1008" spans="1:29" ht="12.75" customHeight="1" x14ac:dyDescent="0.25">
      <c r="A1008" s="143"/>
      <c r="B1008" s="144"/>
      <c r="C1008" s="145"/>
      <c r="D1008" s="144"/>
      <c r="E1008" s="145"/>
      <c r="F1008" s="144"/>
      <c r="G1008" s="145"/>
      <c r="H1008" s="146"/>
      <c r="I1008" s="101"/>
      <c r="J1008" s="101"/>
      <c r="K1008" s="101"/>
      <c r="L1008" s="101"/>
      <c r="M1008" s="101"/>
      <c r="N1008" s="101"/>
      <c r="O1008" s="101"/>
      <c r="P1008" s="101"/>
      <c r="Q1008" s="101"/>
      <c r="R1008" s="101"/>
      <c r="S1008" s="101"/>
      <c r="T1008" s="101"/>
      <c r="U1008" s="101"/>
      <c r="V1008" s="101"/>
      <c r="W1008" s="101"/>
      <c r="X1008" s="101"/>
      <c r="Y1008" s="101"/>
      <c r="Z1008" s="101"/>
      <c r="AA1008" s="101"/>
      <c r="AB1008" s="101"/>
      <c r="AC1008" s="101"/>
    </row>
    <row r="1009" spans="1:29" ht="12.75" customHeight="1" x14ac:dyDescent="0.25">
      <c r="A1009" s="143"/>
      <c r="B1009" s="144"/>
      <c r="C1009" s="145"/>
      <c r="D1009" s="144"/>
      <c r="E1009" s="145"/>
      <c r="F1009" s="144"/>
      <c r="G1009" s="145"/>
      <c r="H1009" s="146"/>
      <c r="I1009" s="101"/>
      <c r="J1009" s="101"/>
      <c r="K1009" s="101"/>
      <c r="L1009" s="101"/>
      <c r="M1009" s="101"/>
      <c r="N1009" s="101"/>
      <c r="O1009" s="101"/>
      <c r="P1009" s="101"/>
      <c r="Q1009" s="101"/>
      <c r="R1009" s="101"/>
      <c r="S1009" s="101"/>
      <c r="T1009" s="101"/>
      <c r="U1009" s="101"/>
      <c r="V1009" s="101"/>
      <c r="W1009" s="101"/>
      <c r="X1009" s="101"/>
      <c r="Y1009" s="101"/>
      <c r="Z1009" s="101"/>
      <c r="AA1009" s="101"/>
      <c r="AB1009" s="101"/>
      <c r="AC1009" s="101"/>
    </row>
    <row r="1010" spans="1:29" ht="12.75" customHeight="1" x14ac:dyDescent="0.25">
      <c r="A1010" s="143"/>
      <c r="B1010" s="144"/>
      <c r="C1010" s="145"/>
      <c r="D1010" s="144"/>
      <c r="E1010" s="145"/>
      <c r="F1010" s="144"/>
      <c r="G1010" s="145"/>
      <c r="H1010" s="146"/>
      <c r="I1010" s="101"/>
      <c r="J1010" s="101"/>
      <c r="K1010" s="101"/>
      <c r="L1010" s="101"/>
      <c r="M1010" s="101"/>
      <c r="N1010" s="101"/>
      <c r="O1010" s="101"/>
      <c r="P1010" s="101"/>
      <c r="Q1010" s="101"/>
      <c r="R1010" s="101"/>
      <c r="S1010" s="101"/>
      <c r="T1010" s="101"/>
      <c r="U1010" s="101"/>
      <c r="V1010" s="101"/>
      <c r="W1010" s="101"/>
      <c r="X1010" s="101"/>
      <c r="Y1010" s="101"/>
      <c r="Z1010" s="101"/>
      <c r="AA1010" s="101"/>
      <c r="AB1010" s="101"/>
      <c r="AC1010" s="101"/>
    </row>
    <row r="1011" spans="1:29" ht="12.75" customHeight="1" x14ac:dyDescent="0.25">
      <c r="A1011" s="143"/>
      <c r="B1011" s="144"/>
      <c r="C1011" s="145"/>
      <c r="D1011" s="144"/>
      <c r="E1011" s="145"/>
      <c r="F1011" s="144"/>
      <c r="G1011" s="145"/>
      <c r="H1011" s="146"/>
      <c r="I1011" s="101"/>
      <c r="J1011" s="101"/>
      <c r="K1011" s="101"/>
      <c r="L1011" s="101"/>
      <c r="M1011" s="101"/>
      <c r="N1011" s="101"/>
      <c r="O1011" s="101"/>
      <c r="P1011" s="101"/>
      <c r="Q1011" s="101"/>
      <c r="R1011" s="101"/>
      <c r="S1011" s="101"/>
      <c r="T1011" s="101"/>
      <c r="U1011" s="101"/>
      <c r="V1011" s="101"/>
      <c r="W1011" s="101"/>
      <c r="X1011" s="101"/>
      <c r="Y1011" s="101"/>
      <c r="Z1011" s="101"/>
      <c r="AA1011" s="101"/>
      <c r="AB1011" s="101"/>
      <c r="AC1011" s="101"/>
    </row>
  </sheetData>
  <mergeCells count="3">
    <mergeCell ref="A1:H2"/>
    <mergeCell ref="A3:B3"/>
    <mergeCell ref="C3:H3"/>
  </mergeCells>
  <conditionalFormatting sqref="C6:C37 E6:E37 G6:G37 C40:C46 C49:C67 C69:C74 C77:C88 C91:C123 E91:E123 G91:G123">
    <cfRule type="containsText" dxfId="10" priority="1" operator="containsText" text="Low">
      <formula>NOT(ISERROR(SEARCH(("Low"),(C6))))</formula>
    </cfRule>
    <cfRule type="containsText" dxfId="9" priority="2" operator="containsText" text="Normal">
      <formula>NOT(ISERROR(SEARCH(("Normal"),(C6))))</formula>
    </cfRule>
    <cfRule type="containsText" dxfId="8" priority="3" operator="containsText" text="High">
      <formula>NOT(ISERROR(SEARCH(("High"),(C6))))</formula>
    </cfRule>
  </conditionalFormatting>
  <conditionalFormatting sqref="E40:E46 E49:E67 E69:E74 E77:E88">
    <cfRule type="containsBlanks" dxfId="7" priority="4" stopIfTrue="1">
      <formula>LEN(TRIM(E40))=0</formula>
    </cfRule>
    <cfRule type="containsText" dxfId="6" priority="5" operator="containsText" text="Low">
      <formula>NOT(ISERROR(SEARCH(("Low"),(E40))))</formula>
    </cfRule>
    <cfRule type="containsText" dxfId="5" priority="6" operator="containsText" text="Normal">
      <formula>NOT(ISERROR(SEARCH(("Normal"),(E40))))</formula>
    </cfRule>
    <cfRule type="containsText" dxfId="4" priority="7" operator="containsText" text="High">
      <formula>NOT(ISERROR(SEARCH(("High"),(E40))))</formula>
    </cfRule>
  </conditionalFormatting>
  <conditionalFormatting sqref="G40:G46 G49:G67 G69:G74 G77:G88">
    <cfRule type="containsBlanks" dxfId="3" priority="8" stopIfTrue="1">
      <formula>LEN(TRIM(G40))=0</formula>
    </cfRule>
    <cfRule type="containsText" dxfId="2" priority="9" stopIfTrue="1" operator="containsText" text="Low">
      <formula>NOT(ISERROR(SEARCH(("Low"),(G40))))</formula>
    </cfRule>
    <cfRule type="containsText" dxfId="1" priority="10" stopIfTrue="1" operator="containsText" text="Normal">
      <formula>NOT(ISERROR(SEARCH(("Normal"),(G40))))</formula>
    </cfRule>
    <cfRule type="containsText" dxfId="0" priority="11" stopIfTrue="1" operator="containsText" text="High">
      <formula>NOT(ISERROR(SEARCH(("High"),(G40))))</formula>
    </cfRule>
  </conditionalFormatting>
  <hyperlinks>
    <hyperlink ref="A86" r:id="rId1" xr:uid="{5B23F9D4-74AC-4FD2-9585-F8962EF6D14D}"/>
    <hyperlink ref="A87" r:id="rId2" xr:uid="{6A2C0D11-0CCA-4A58-BDCA-0447B9B2DC54}"/>
  </hyperlinks>
  <printOptions horizontalCentered="1"/>
  <pageMargins left="0.5" right="0.5" top="0.5" bottom="0.5" header="0" footer="0"/>
  <pageSetup scale="92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2.625" defaultRowHeight="15" customHeight="1" x14ac:dyDescent="0.2"/>
  <cols>
    <col min="1" max="1" width="31.5" customWidth="1"/>
    <col min="2" max="2" width="12.25" customWidth="1"/>
    <col min="3" max="3" width="13" customWidth="1"/>
    <col min="4" max="4" width="12.625" customWidth="1"/>
    <col min="5" max="5" width="17.25" customWidth="1"/>
    <col min="6" max="6" width="7.625" customWidth="1"/>
    <col min="7" max="7" width="46" customWidth="1"/>
    <col min="8" max="8" width="17.625" customWidth="1"/>
    <col min="9" max="25" width="8" customWidth="1"/>
    <col min="26" max="26" width="7.625" customWidth="1"/>
  </cols>
  <sheetData>
    <row r="1" spans="1:26" ht="25.5" customHeight="1" x14ac:dyDescent="0.2">
      <c r="A1" s="179" t="s">
        <v>3</v>
      </c>
      <c r="B1" s="180"/>
      <c r="C1" s="6"/>
      <c r="D1" s="6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7"/>
    </row>
    <row r="2" spans="1:26" ht="14.25" x14ac:dyDescent="0.2">
      <c r="A2" s="9"/>
      <c r="B2" s="10" t="s">
        <v>4</v>
      </c>
      <c r="C2" s="11" t="s">
        <v>4</v>
      </c>
      <c r="D2" s="12" t="s">
        <v>4</v>
      </c>
      <c r="E2" s="6"/>
      <c r="F2" s="6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7"/>
    </row>
    <row r="3" spans="1:26" ht="14.25" x14ac:dyDescent="0.2">
      <c r="A3" s="13"/>
      <c r="B3" s="14"/>
      <c r="C3" s="15"/>
      <c r="D3" s="15"/>
      <c r="E3" s="16"/>
      <c r="F3" s="16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7"/>
    </row>
    <row r="4" spans="1:26" ht="25.5" x14ac:dyDescent="0.2">
      <c r="A4" s="17" t="s">
        <v>5</v>
      </c>
      <c r="B4" s="18" t="s">
        <v>6</v>
      </c>
      <c r="C4" s="18" t="s">
        <v>6</v>
      </c>
      <c r="D4" s="18" t="s">
        <v>6</v>
      </c>
      <c r="E4" s="18" t="s">
        <v>7</v>
      </c>
      <c r="F4" s="18" t="s">
        <v>8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7"/>
    </row>
    <row r="5" spans="1:26" x14ac:dyDescent="0.25">
      <c r="A5" s="19" t="s">
        <v>9</v>
      </c>
      <c r="B5" s="20"/>
      <c r="C5" s="21"/>
      <c r="D5" s="20"/>
      <c r="E5" s="22" t="s">
        <v>10</v>
      </c>
      <c r="F5" s="16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7"/>
    </row>
    <row r="6" spans="1:26" x14ac:dyDescent="0.25">
      <c r="A6" s="19" t="s">
        <v>11</v>
      </c>
      <c r="B6" s="16"/>
      <c r="C6" s="16"/>
      <c r="D6" s="16"/>
      <c r="E6" s="22" t="s">
        <v>12</v>
      </c>
      <c r="F6" s="16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7"/>
    </row>
    <row r="7" spans="1:26" x14ac:dyDescent="0.25">
      <c r="A7" s="19" t="s">
        <v>13</v>
      </c>
      <c r="B7" s="16"/>
      <c r="C7" s="20"/>
      <c r="D7" s="20"/>
      <c r="E7" s="22" t="s">
        <v>14</v>
      </c>
      <c r="F7" s="16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7"/>
    </row>
    <row r="8" spans="1:26" x14ac:dyDescent="0.25">
      <c r="A8" s="19" t="s">
        <v>157</v>
      </c>
      <c r="B8" s="16"/>
      <c r="C8" s="16"/>
      <c r="D8" s="16"/>
      <c r="E8" s="22" t="s">
        <v>15</v>
      </c>
      <c r="F8" s="1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7"/>
    </row>
    <row r="9" spans="1:26" x14ac:dyDescent="0.25">
      <c r="A9" s="19" t="s">
        <v>158</v>
      </c>
      <c r="B9" s="16"/>
      <c r="C9" s="20"/>
      <c r="D9" s="20"/>
      <c r="E9" s="22" t="s">
        <v>16</v>
      </c>
      <c r="F9" s="16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7"/>
    </row>
    <row r="10" spans="1:26" x14ac:dyDescent="0.25">
      <c r="A10" s="19" t="s">
        <v>17</v>
      </c>
      <c r="B10" s="20"/>
      <c r="C10" s="23"/>
      <c r="D10" s="20"/>
      <c r="E10" s="22" t="s">
        <v>18</v>
      </c>
      <c r="F10" s="16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7"/>
    </row>
    <row r="11" spans="1:26" ht="21.75" customHeight="1" x14ac:dyDescent="0.25">
      <c r="A11" s="19" t="s">
        <v>19</v>
      </c>
      <c r="B11" s="20"/>
      <c r="C11" s="23"/>
      <c r="D11" s="24"/>
      <c r="E11" s="22" t="s">
        <v>20</v>
      </c>
      <c r="F11" s="16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7"/>
    </row>
    <row r="12" spans="1:26" ht="20.25" customHeight="1" x14ac:dyDescent="0.25">
      <c r="A12" s="19" t="s">
        <v>159</v>
      </c>
      <c r="B12" s="20"/>
      <c r="C12" s="20"/>
      <c r="D12" s="20"/>
      <c r="E12" s="22" t="s">
        <v>22</v>
      </c>
      <c r="F12" s="16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7"/>
    </row>
    <row r="13" spans="1:26" x14ac:dyDescent="0.25">
      <c r="A13" s="19" t="s">
        <v>23</v>
      </c>
      <c r="B13" s="20"/>
      <c r="C13" s="20"/>
      <c r="D13" s="20"/>
      <c r="E13" s="25">
        <v>44120</v>
      </c>
      <c r="F13" s="16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7"/>
    </row>
    <row r="14" spans="1:26" x14ac:dyDescent="0.25">
      <c r="A14" s="19" t="s">
        <v>25</v>
      </c>
      <c r="B14" s="20"/>
      <c r="C14" s="20"/>
      <c r="D14" s="20"/>
      <c r="E14" s="22" t="s">
        <v>26</v>
      </c>
      <c r="F14" s="26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7"/>
    </row>
    <row r="15" spans="1:26" x14ac:dyDescent="0.25">
      <c r="A15" s="19" t="s">
        <v>27</v>
      </c>
      <c r="B15" s="20"/>
      <c r="C15" s="20"/>
      <c r="D15" s="20"/>
      <c r="E15" s="22" t="s">
        <v>28</v>
      </c>
      <c r="F15" s="26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7"/>
    </row>
    <row r="16" spans="1:26" x14ac:dyDescent="0.25">
      <c r="A16" s="19" t="s">
        <v>29</v>
      </c>
      <c r="B16" s="20"/>
      <c r="C16" s="23"/>
      <c r="D16" s="20"/>
      <c r="E16" s="22" t="s">
        <v>30</v>
      </c>
      <c r="F16" s="26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7"/>
    </row>
    <row r="17" spans="1:26" x14ac:dyDescent="0.25">
      <c r="A17" s="19" t="s">
        <v>31</v>
      </c>
      <c r="B17" s="20"/>
      <c r="C17" s="23"/>
      <c r="D17" s="20"/>
      <c r="E17" s="22" t="s">
        <v>32</v>
      </c>
      <c r="F17" s="26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7"/>
    </row>
    <row r="18" spans="1:26" x14ac:dyDescent="0.25">
      <c r="A18" s="19" t="s">
        <v>33</v>
      </c>
      <c r="B18" s="20"/>
      <c r="C18" s="20"/>
      <c r="D18" s="20"/>
      <c r="E18" s="22" t="s">
        <v>34</v>
      </c>
      <c r="F18" s="26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7"/>
    </row>
    <row r="19" spans="1:26" x14ac:dyDescent="0.25">
      <c r="A19" s="19" t="s">
        <v>35</v>
      </c>
      <c r="B19" s="16"/>
      <c r="C19" s="27"/>
      <c r="D19" s="20"/>
      <c r="E19" s="22" t="s">
        <v>36</v>
      </c>
      <c r="F19" s="26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7"/>
    </row>
    <row r="20" spans="1:26" x14ac:dyDescent="0.25">
      <c r="A20" s="19" t="s">
        <v>37</v>
      </c>
      <c r="B20" s="20"/>
      <c r="C20" s="20"/>
      <c r="D20" s="20"/>
      <c r="E20" s="22" t="s">
        <v>38</v>
      </c>
      <c r="F20" s="26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7"/>
    </row>
    <row r="21" spans="1:26" ht="15.75" customHeight="1" x14ac:dyDescent="0.25">
      <c r="A21" s="19" t="s">
        <v>39</v>
      </c>
      <c r="B21" s="20"/>
      <c r="C21" s="20"/>
      <c r="D21" s="20"/>
      <c r="E21" s="22" t="s">
        <v>40</v>
      </c>
      <c r="F21" s="16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7"/>
    </row>
    <row r="22" spans="1:26" ht="15.75" customHeight="1" x14ac:dyDescent="0.25">
      <c r="A22" s="19" t="s">
        <v>41</v>
      </c>
      <c r="B22" s="20"/>
      <c r="C22" s="23"/>
      <c r="D22" s="20"/>
      <c r="E22" s="22" t="s">
        <v>42</v>
      </c>
      <c r="F22" s="16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7"/>
    </row>
    <row r="23" spans="1:26" ht="15.75" customHeight="1" x14ac:dyDescent="0.25">
      <c r="A23" s="19" t="s">
        <v>43</v>
      </c>
      <c r="B23" s="20"/>
      <c r="C23" s="20"/>
      <c r="D23" s="20"/>
      <c r="E23" s="22" t="s">
        <v>160</v>
      </c>
      <c r="F23" s="16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7"/>
    </row>
    <row r="24" spans="1:26" ht="15.75" customHeight="1" x14ac:dyDescent="0.25">
      <c r="A24" s="19" t="s">
        <v>45</v>
      </c>
      <c r="B24" s="20"/>
      <c r="C24" s="20"/>
      <c r="D24" s="20"/>
      <c r="E24" s="22" t="s">
        <v>46</v>
      </c>
      <c r="F24" s="16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7"/>
    </row>
    <row r="25" spans="1:26" ht="15.75" customHeight="1" x14ac:dyDescent="0.25">
      <c r="A25" s="19" t="s">
        <v>47</v>
      </c>
      <c r="B25" s="20"/>
      <c r="C25" s="23"/>
      <c r="D25" s="20"/>
      <c r="E25" s="22" t="s">
        <v>48</v>
      </c>
      <c r="F25" s="16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7"/>
    </row>
    <row r="26" spans="1:26" ht="15.75" customHeight="1" x14ac:dyDescent="0.25">
      <c r="A26" s="19" t="s">
        <v>49</v>
      </c>
      <c r="B26" s="16"/>
      <c r="C26" s="20"/>
      <c r="D26" s="20"/>
      <c r="E26" s="22" t="s">
        <v>50</v>
      </c>
      <c r="F26" s="16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7"/>
    </row>
    <row r="27" spans="1:26" ht="15.75" customHeight="1" x14ac:dyDescent="0.25">
      <c r="A27" s="19" t="s">
        <v>161</v>
      </c>
      <c r="B27" s="16"/>
      <c r="C27" s="16"/>
      <c r="D27" s="16"/>
      <c r="E27" s="22" t="s">
        <v>51</v>
      </c>
      <c r="F27" s="16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7"/>
    </row>
    <row r="28" spans="1:26" ht="15.75" customHeight="1" x14ac:dyDescent="0.25">
      <c r="A28" s="19" t="s">
        <v>162</v>
      </c>
      <c r="B28" s="20"/>
      <c r="C28" s="20"/>
      <c r="D28" s="20"/>
      <c r="E28" s="22" t="s">
        <v>52</v>
      </c>
      <c r="F28" s="16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7"/>
    </row>
    <row r="29" spans="1:26" ht="15.75" customHeight="1" x14ac:dyDescent="0.25">
      <c r="A29" s="19" t="s">
        <v>163</v>
      </c>
      <c r="B29" s="16"/>
      <c r="C29" s="16"/>
      <c r="D29" s="16"/>
      <c r="E29" s="22" t="s">
        <v>53</v>
      </c>
      <c r="F29" s="16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7"/>
    </row>
    <row r="30" spans="1:26" ht="15.75" customHeight="1" x14ac:dyDescent="0.25">
      <c r="A30" s="19" t="s">
        <v>164</v>
      </c>
      <c r="B30" s="20"/>
      <c r="C30" s="20"/>
      <c r="D30" s="20"/>
      <c r="E30" s="22" t="s">
        <v>51</v>
      </c>
      <c r="F30" s="16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7"/>
    </row>
    <row r="31" spans="1:26" ht="15.75" customHeight="1" x14ac:dyDescent="0.25">
      <c r="A31" s="19" t="s">
        <v>54</v>
      </c>
      <c r="B31" s="16"/>
      <c r="C31" s="20"/>
      <c r="D31" s="20"/>
      <c r="E31" s="22" t="s">
        <v>55</v>
      </c>
      <c r="F31" s="16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7"/>
    </row>
    <row r="32" spans="1:26" ht="15.75" customHeight="1" x14ac:dyDescent="0.2">
      <c r="A32" s="6"/>
      <c r="B32" s="6"/>
      <c r="C32" s="6"/>
      <c r="D32" s="16"/>
      <c r="E32" s="16"/>
      <c r="F32" s="16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7"/>
    </row>
    <row r="33" spans="1:26" ht="15.75" customHeight="1" x14ac:dyDescent="0.2">
      <c r="A33" s="13"/>
      <c r="B33" s="16"/>
      <c r="C33" s="16"/>
      <c r="D33" s="16"/>
      <c r="E33" s="16"/>
      <c r="F33" s="16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7"/>
    </row>
    <row r="34" spans="1:26" ht="15.75" customHeight="1" x14ac:dyDescent="0.2">
      <c r="A34" s="17" t="s">
        <v>56</v>
      </c>
      <c r="B34" s="18" t="s">
        <v>6</v>
      </c>
      <c r="C34" s="18" t="s">
        <v>6</v>
      </c>
      <c r="D34" s="18" t="s">
        <v>6</v>
      </c>
      <c r="E34" s="18" t="s">
        <v>7</v>
      </c>
      <c r="F34" s="16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7"/>
    </row>
    <row r="35" spans="1:26" ht="15.75" customHeight="1" x14ac:dyDescent="0.25">
      <c r="A35" s="19" t="s">
        <v>165</v>
      </c>
      <c r="B35" s="20"/>
      <c r="C35" s="27"/>
      <c r="D35" s="28"/>
      <c r="E35" s="22" t="s">
        <v>58</v>
      </c>
      <c r="F35" s="16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7"/>
    </row>
    <row r="36" spans="1:26" ht="15.75" customHeight="1" x14ac:dyDescent="0.25">
      <c r="A36" s="19" t="s">
        <v>59</v>
      </c>
      <c r="B36" s="20"/>
      <c r="C36" s="23"/>
      <c r="D36" s="29"/>
      <c r="E36" s="22" t="s">
        <v>60</v>
      </c>
      <c r="F36" s="16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7"/>
    </row>
    <row r="37" spans="1:26" ht="15.75" customHeight="1" x14ac:dyDescent="0.25">
      <c r="A37" s="19" t="s">
        <v>61</v>
      </c>
      <c r="B37" s="20"/>
      <c r="C37" s="20"/>
      <c r="D37" s="20"/>
      <c r="E37" s="22" t="s">
        <v>62</v>
      </c>
      <c r="F37" s="16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7"/>
    </row>
    <row r="38" spans="1:26" ht="15.75" customHeight="1" x14ac:dyDescent="0.25">
      <c r="A38" s="19" t="s">
        <v>63</v>
      </c>
      <c r="B38" s="20"/>
      <c r="C38" s="27"/>
      <c r="D38" s="28"/>
      <c r="E38" s="22" t="s">
        <v>64</v>
      </c>
      <c r="F38" s="16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7"/>
    </row>
    <row r="39" spans="1:26" ht="15.75" customHeight="1" x14ac:dyDescent="0.25">
      <c r="A39" s="19" t="s">
        <v>65</v>
      </c>
      <c r="B39" s="20"/>
      <c r="C39" s="20"/>
      <c r="D39" s="20"/>
      <c r="E39" s="22" t="s">
        <v>66</v>
      </c>
      <c r="F39" s="16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7"/>
    </row>
    <row r="40" spans="1:26" ht="15.75" customHeight="1" x14ac:dyDescent="0.25">
      <c r="A40" s="19" t="s">
        <v>67</v>
      </c>
      <c r="B40" s="20"/>
      <c r="C40" s="20"/>
      <c r="D40" s="20"/>
      <c r="E40" s="22" t="s">
        <v>68</v>
      </c>
      <c r="F40" s="16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7"/>
    </row>
    <row r="41" spans="1:26" ht="15.75" customHeight="1" x14ac:dyDescent="0.2">
      <c r="A41" s="6"/>
      <c r="B41" s="6"/>
      <c r="C41" s="6"/>
      <c r="D41" s="16"/>
      <c r="E41" s="16"/>
      <c r="F41" s="16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7"/>
    </row>
    <row r="42" spans="1:26" ht="15.75" customHeight="1" x14ac:dyDescent="0.2">
      <c r="A42" s="13"/>
      <c r="B42" s="16"/>
      <c r="C42" s="16"/>
      <c r="D42" s="16"/>
      <c r="E42" s="16"/>
      <c r="F42" s="16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7"/>
    </row>
    <row r="43" spans="1:26" ht="15.75" customHeight="1" x14ac:dyDescent="0.2">
      <c r="A43" s="17" t="s">
        <v>69</v>
      </c>
      <c r="B43" s="18" t="s">
        <v>6</v>
      </c>
      <c r="C43" s="18" t="s">
        <v>6</v>
      </c>
      <c r="D43" s="18" t="s">
        <v>6</v>
      </c>
      <c r="E43" s="18" t="s">
        <v>7</v>
      </c>
      <c r="F43" s="16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7"/>
    </row>
    <row r="44" spans="1:26" ht="15.75" customHeight="1" x14ac:dyDescent="0.25">
      <c r="A44" s="19" t="s">
        <v>70</v>
      </c>
      <c r="B44" s="20"/>
      <c r="C44" s="20"/>
      <c r="D44" s="20"/>
      <c r="E44" s="22" t="s">
        <v>166</v>
      </c>
      <c r="F44" s="16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7"/>
    </row>
    <row r="45" spans="1:26" ht="15.75" customHeight="1" x14ac:dyDescent="0.25">
      <c r="A45" s="19" t="s">
        <v>167</v>
      </c>
      <c r="B45" s="16"/>
      <c r="C45" s="20"/>
      <c r="D45" s="16"/>
      <c r="E45" s="22" t="s">
        <v>168</v>
      </c>
      <c r="F45" s="16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7"/>
    </row>
    <row r="46" spans="1:26" ht="15.75" customHeight="1" x14ac:dyDescent="0.25">
      <c r="A46" s="19" t="s">
        <v>169</v>
      </c>
      <c r="B46" s="20"/>
      <c r="C46" s="20"/>
      <c r="D46" s="20"/>
      <c r="E46" s="22" t="s">
        <v>170</v>
      </c>
      <c r="F46" s="16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7"/>
    </row>
    <row r="47" spans="1:26" ht="15.75" customHeight="1" x14ac:dyDescent="0.25">
      <c r="A47" s="19" t="s">
        <v>171</v>
      </c>
      <c r="B47" s="16"/>
      <c r="C47" s="20"/>
      <c r="D47" s="16"/>
      <c r="E47" s="22" t="s">
        <v>71</v>
      </c>
      <c r="F47" s="16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7"/>
    </row>
    <row r="48" spans="1:26" ht="15.75" customHeight="1" x14ac:dyDescent="0.25">
      <c r="A48" s="19" t="s">
        <v>172</v>
      </c>
      <c r="B48" s="20"/>
      <c r="C48" s="23"/>
      <c r="D48" s="29"/>
      <c r="E48" s="22" t="s">
        <v>72</v>
      </c>
      <c r="F48" s="16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7"/>
    </row>
    <row r="49" spans="1:26" ht="15.75" customHeight="1" x14ac:dyDescent="0.25">
      <c r="A49" s="19" t="s">
        <v>173</v>
      </c>
      <c r="B49" s="16"/>
      <c r="C49" s="16"/>
      <c r="D49" s="16"/>
      <c r="E49" s="22" t="s">
        <v>73</v>
      </c>
      <c r="F49" s="16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7"/>
    </row>
    <row r="50" spans="1:26" ht="15.75" customHeight="1" x14ac:dyDescent="0.25">
      <c r="A50" s="19" t="s">
        <v>174</v>
      </c>
      <c r="B50" s="20"/>
      <c r="C50" s="23"/>
      <c r="D50" s="20"/>
      <c r="E50" s="22" t="s">
        <v>74</v>
      </c>
      <c r="F50" s="16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7"/>
    </row>
    <row r="51" spans="1:26" ht="15.75" customHeight="1" x14ac:dyDescent="0.25">
      <c r="A51" s="19" t="s">
        <v>75</v>
      </c>
      <c r="B51" s="20"/>
      <c r="C51" s="27"/>
      <c r="D51" s="28"/>
      <c r="E51" s="22" t="s">
        <v>76</v>
      </c>
      <c r="F51" s="16"/>
      <c r="G51" s="30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7"/>
    </row>
    <row r="52" spans="1:26" ht="15.75" customHeight="1" x14ac:dyDescent="0.25">
      <c r="A52" s="19" t="s">
        <v>77</v>
      </c>
      <c r="B52" s="20"/>
      <c r="C52" s="20"/>
      <c r="D52" s="20"/>
      <c r="E52" s="22" t="s">
        <v>78</v>
      </c>
      <c r="F52" s="16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7"/>
    </row>
    <row r="53" spans="1:26" ht="15.75" customHeight="1" x14ac:dyDescent="0.25">
      <c r="A53" s="19" t="s">
        <v>79</v>
      </c>
      <c r="B53" s="20"/>
      <c r="C53" s="20"/>
      <c r="D53" s="20"/>
      <c r="E53" s="22" t="s">
        <v>80</v>
      </c>
      <c r="F53" s="16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7"/>
    </row>
    <row r="54" spans="1:26" ht="15.75" customHeight="1" x14ac:dyDescent="0.25">
      <c r="A54" s="19" t="s">
        <v>81</v>
      </c>
      <c r="B54" s="20"/>
      <c r="C54" s="20"/>
      <c r="D54" s="20"/>
      <c r="E54" s="22" t="s">
        <v>82</v>
      </c>
      <c r="F54" s="16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7"/>
    </row>
    <row r="55" spans="1:26" ht="15.75" customHeight="1" x14ac:dyDescent="0.25">
      <c r="A55" s="19" t="s">
        <v>83</v>
      </c>
      <c r="B55" s="20"/>
      <c r="C55" s="20"/>
      <c r="D55" s="20"/>
      <c r="E55" s="22" t="s">
        <v>175</v>
      </c>
      <c r="F55" s="16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7"/>
    </row>
    <row r="56" spans="1:26" ht="15.75" customHeight="1" x14ac:dyDescent="0.25">
      <c r="A56" s="19" t="s">
        <v>84</v>
      </c>
      <c r="B56" s="31"/>
      <c r="C56" s="31"/>
      <c r="D56" s="31"/>
      <c r="E56" s="22" t="s">
        <v>85</v>
      </c>
      <c r="F56" s="16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7"/>
    </row>
    <row r="57" spans="1:26" ht="15.75" customHeight="1" x14ac:dyDescent="0.25">
      <c r="A57" s="19" t="s">
        <v>86</v>
      </c>
      <c r="B57" s="31"/>
      <c r="C57" s="31"/>
      <c r="D57" s="31"/>
      <c r="E57" s="22" t="s">
        <v>87</v>
      </c>
      <c r="F57" s="16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7"/>
    </row>
    <row r="58" spans="1:26" ht="15.75" customHeight="1" x14ac:dyDescent="0.25">
      <c r="A58" s="19" t="s">
        <v>88</v>
      </c>
      <c r="B58" s="31"/>
      <c r="C58" s="32"/>
      <c r="D58" s="33"/>
      <c r="E58" s="22" t="s">
        <v>89</v>
      </c>
      <c r="F58" s="16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7"/>
    </row>
    <row r="59" spans="1:26" ht="15.75" customHeight="1" x14ac:dyDescent="0.25">
      <c r="A59" s="19" t="s">
        <v>90</v>
      </c>
      <c r="B59" s="31"/>
      <c r="C59" s="32"/>
      <c r="D59" s="33"/>
      <c r="E59" s="22" t="s">
        <v>91</v>
      </c>
      <c r="F59" s="16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7"/>
    </row>
    <row r="60" spans="1:26" ht="15.75" customHeight="1" x14ac:dyDescent="0.25">
      <c r="A60" s="19" t="s">
        <v>92</v>
      </c>
      <c r="B60" s="31"/>
      <c r="C60" s="31"/>
      <c r="D60" s="31"/>
      <c r="E60" s="22" t="s">
        <v>93</v>
      </c>
      <c r="F60" s="16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7"/>
    </row>
    <row r="61" spans="1:26" ht="15.75" customHeight="1" x14ac:dyDescent="0.2">
      <c r="A61" s="6"/>
      <c r="B61" s="6"/>
      <c r="C61" s="6"/>
      <c r="D61" s="16"/>
      <c r="E61" s="16"/>
      <c r="F61" s="16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7"/>
    </row>
    <row r="62" spans="1:26" ht="15.75" customHeight="1" x14ac:dyDescent="0.2">
      <c r="A62" s="13"/>
      <c r="B62" s="16"/>
      <c r="C62" s="16"/>
      <c r="D62" s="16"/>
      <c r="E62" s="16"/>
      <c r="F62" s="16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7"/>
    </row>
    <row r="63" spans="1:26" ht="15.75" customHeight="1" x14ac:dyDescent="0.2">
      <c r="A63" s="17" t="s">
        <v>94</v>
      </c>
      <c r="B63" s="18" t="s">
        <v>6</v>
      </c>
      <c r="C63" s="18" t="s">
        <v>6</v>
      </c>
      <c r="D63" s="18" t="s">
        <v>6</v>
      </c>
      <c r="E63" s="18" t="s">
        <v>7</v>
      </c>
      <c r="F63" s="16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7"/>
    </row>
    <row r="64" spans="1:26" ht="15.75" customHeight="1" x14ac:dyDescent="0.25">
      <c r="A64" s="19" t="s">
        <v>95</v>
      </c>
      <c r="B64" s="16"/>
      <c r="C64" s="20"/>
      <c r="D64" s="20"/>
      <c r="E64" s="22" t="s">
        <v>96</v>
      </c>
      <c r="F64" s="16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7"/>
    </row>
    <row r="65" spans="1:26" ht="15.75" customHeight="1" x14ac:dyDescent="0.25">
      <c r="A65" s="19" t="s">
        <v>97</v>
      </c>
      <c r="B65" s="16"/>
      <c r="C65" s="20"/>
      <c r="D65" s="20"/>
      <c r="E65" s="22" t="s">
        <v>98</v>
      </c>
      <c r="F65" s="16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7"/>
    </row>
    <row r="66" spans="1:26" ht="15.75" customHeight="1" x14ac:dyDescent="0.25">
      <c r="A66" s="19" t="s">
        <v>99</v>
      </c>
      <c r="B66" s="16"/>
      <c r="C66" s="34"/>
      <c r="D66" s="35"/>
      <c r="E66" s="22" t="s">
        <v>100</v>
      </c>
      <c r="F66" s="16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7"/>
    </row>
    <row r="67" spans="1:26" ht="15.75" customHeight="1" x14ac:dyDescent="0.25">
      <c r="A67" s="19" t="s">
        <v>101</v>
      </c>
      <c r="B67" s="16"/>
      <c r="C67" s="20"/>
      <c r="D67" s="20"/>
      <c r="E67" s="22" t="s">
        <v>102</v>
      </c>
      <c r="F67" s="16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7"/>
    </row>
    <row r="68" spans="1:26" ht="15.75" customHeight="1" x14ac:dyDescent="0.2">
      <c r="A68" s="6"/>
      <c r="B68" s="6"/>
      <c r="C68" s="6"/>
      <c r="D68" s="16"/>
      <c r="E68" s="16"/>
      <c r="F68" s="16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7"/>
    </row>
    <row r="69" spans="1:26" ht="15.75" customHeight="1" x14ac:dyDescent="0.2">
      <c r="A69" s="13"/>
      <c r="B69" s="16"/>
      <c r="C69" s="16"/>
      <c r="D69" s="16"/>
      <c r="E69" s="16"/>
      <c r="F69" s="16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7"/>
    </row>
    <row r="70" spans="1:26" ht="15.75" customHeight="1" x14ac:dyDescent="0.2">
      <c r="A70" s="17" t="s">
        <v>103</v>
      </c>
      <c r="B70" s="18" t="s">
        <v>6</v>
      </c>
      <c r="C70" s="18" t="s">
        <v>6</v>
      </c>
      <c r="D70" s="18" t="s">
        <v>6</v>
      </c>
      <c r="E70" s="18" t="s">
        <v>7</v>
      </c>
      <c r="F70" s="16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7"/>
    </row>
    <row r="71" spans="1:26" ht="15.75" customHeight="1" x14ac:dyDescent="0.25">
      <c r="A71" s="19" t="s">
        <v>176</v>
      </c>
      <c r="B71" s="22"/>
      <c r="C71" s="27"/>
      <c r="D71" s="28"/>
      <c r="E71" s="22" t="s">
        <v>105</v>
      </c>
      <c r="F71" s="16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7"/>
    </row>
    <row r="72" spans="1:26" ht="15.75" customHeight="1" x14ac:dyDescent="0.25">
      <c r="A72" s="19" t="s">
        <v>177</v>
      </c>
      <c r="B72" s="22"/>
      <c r="C72" s="16"/>
      <c r="D72" s="16"/>
      <c r="E72" s="22" t="s">
        <v>178</v>
      </c>
      <c r="F72" s="16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7"/>
    </row>
    <row r="73" spans="1:26" ht="15.75" customHeight="1" x14ac:dyDescent="0.25">
      <c r="A73" s="19" t="s">
        <v>179</v>
      </c>
      <c r="B73" s="22"/>
      <c r="C73" s="20"/>
      <c r="D73" s="20"/>
      <c r="E73" s="22" t="s">
        <v>109</v>
      </c>
      <c r="F73" s="16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7"/>
    </row>
    <row r="74" spans="1:26" ht="15.75" customHeight="1" x14ac:dyDescent="0.25">
      <c r="A74" s="19" t="s">
        <v>180</v>
      </c>
      <c r="B74" s="20"/>
      <c r="C74" s="23"/>
      <c r="D74" s="29"/>
      <c r="E74" s="22" t="s">
        <v>111</v>
      </c>
      <c r="F74" s="16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7"/>
    </row>
    <row r="75" spans="1:26" ht="15.75" customHeight="1" x14ac:dyDescent="0.25">
      <c r="A75" s="19" t="s">
        <v>181</v>
      </c>
      <c r="B75" s="12"/>
      <c r="C75" s="23"/>
      <c r="D75" s="29"/>
      <c r="E75" s="22" t="s">
        <v>113</v>
      </c>
      <c r="F75" s="16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7"/>
    </row>
    <row r="76" spans="1:26" ht="15.75" customHeight="1" x14ac:dyDescent="0.25">
      <c r="A76" s="19" t="s">
        <v>182</v>
      </c>
      <c r="B76" s="16"/>
      <c r="C76" s="16"/>
      <c r="D76" s="16"/>
      <c r="E76" s="22" t="s">
        <v>115</v>
      </c>
      <c r="F76" s="16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7"/>
    </row>
    <row r="77" spans="1:26" ht="15.75" customHeight="1" x14ac:dyDescent="0.25">
      <c r="A77" s="19" t="s">
        <v>183</v>
      </c>
      <c r="B77" s="16"/>
      <c r="C77" s="27"/>
      <c r="D77" s="20"/>
      <c r="E77" s="22" t="s">
        <v>117</v>
      </c>
      <c r="F77" s="16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7"/>
    </row>
    <row r="78" spans="1:26" ht="15.75" customHeight="1" x14ac:dyDescent="0.25">
      <c r="A78" s="36" t="s">
        <v>118</v>
      </c>
      <c r="B78" s="22"/>
      <c r="C78" s="27"/>
      <c r="D78" s="28"/>
      <c r="E78" s="22" t="s">
        <v>119</v>
      </c>
      <c r="F78" s="16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7"/>
    </row>
    <row r="79" spans="1:26" ht="15.75" customHeight="1" x14ac:dyDescent="0.25">
      <c r="A79" s="19" t="s">
        <v>120</v>
      </c>
      <c r="B79" s="22"/>
      <c r="C79" s="20"/>
      <c r="D79" s="20"/>
      <c r="E79" s="22" t="s">
        <v>121</v>
      </c>
      <c r="F79" s="16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7"/>
    </row>
    <row r="80" spans="1:26" ht="15.75" customHeight="1" x14ac:dyDescent="0.25">
      <c r="A80" s="37" t="s">
        <v>122</v>
      </c>
      <c r="B80" s="16"/>
      <c r="C80" s="23"/>
      <c r="D80" s="23"/>
      <c r="E80" s="25">
        <v>44118</v>
      </c>
      <c r="F80" s="16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7"/>
    </row>
    <row r="81" spans="1:26" ht="15.75" customHeight="1" x14ac:dyDescent="0.25">
      <c r="A81" s="37" t="s">
        <v>124</v>
      </c>
      <c r="B81" s="16"/>
      <c r="C81" s="23"/>
      <c r="D81" s="16"/>
      <c r="E81" s="22" t="s">
        <v>125</v>
      </c>
      <c r="F81" s="16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7"/>
    </row>
    <row r="82" spans="1:26" ht="15.75" customHeight="1" x14ac:dyDescent="0.2">
      <c r="A82" s="6"/>
      <c r="B82" s="6"/>
      <c r="C82" s="6"/>
      <c r="D82" s="16"/>
      <c r="E82" s="16"/>
      <c r="F82" s="16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7"/>
    </row>
    <row r="83" spans="1:26" ht="15.75" customHeight="1" x14ac:dyDescent="0.2">
      <c r="A83" s="13"/>
      <c r="B83" s="16"/>
      <c r="C83" s="16"/>
      <c r="D83" s="16"/>
      <c r="E83" s="16"/>
      <c r="F83" s="16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7"/>
    </row>
    <row r="84" spans="1:26" ht="15.75" customHeight="1" x14ac:dyDescent="0.2">
      <c r="A84" s="17" t="s">
        <v>126</v>
      </c>
      <c r="B84" s="18" t="s">
        <v>6</v>
      </c>
      <c r="C84" s="18" t="s">
        <v>6</v>
      </c>
      <c r="D84" s="18" t="s">
        <v>6</v>
      </c>
      <c r="E84" s="18" t="s">
        <v>7</v>
      </c>
      <c r="F84" s="16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7"/>
    </row>
    <row r="85" spans="1:26" ht="15.75" customHeight="1" x14ac:dyDescent="0.25">
      <c r="A85" s="19" t="s">
        <v>184</v>
      </c>
      <c r="B85" s="16"/>
      <c r="C85" s="23"/>
      <c r="D85" s="29"/>
      <c r="E85" s="22" t="s">
        <v>128</v>
      </c>
      <c r="F85" s="16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7"/>
    </row>
    <row r="86" spans="1:26" ht="15.75" customHeight="1" x14ac:dyDescent="0.25">
      <c r="A86" s="19" t="s">
        <v>129</v>
      </c>
      <c r="B86" s="16"/>
      <c r="C86" s="27"/>
      <c r="D86" s="20"/>
      <c r="E86" s="22" t="s">
        <v>130</v>
      </c>
      <c r="F86" s="16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7"/>
    </row>
    <row r="87" spans="1:26" ht="15.75" customHeight="1" x14ac:dyDescent="0.25">
      <c r="A87" s="19" t="s">
        <v>131</v>
      </c>
      <c r="B87" s="16"/>
      <c r="C87" s="16"/>
      <c r="D87" s="16"/>
      <c r="E87" s="22" t="s">
        <v>132</v>
      </c>
      <c r="F87" s="16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7"/>
    </row>
    <row r="88" spans="1:26" ht="15.75" customHeight="1" x14ac:dyDescent="0.25">
      <c r="A88" s="19" t="s">
        <v>185</v>
      </c>
      <c r="B88" s="16"/>
      <c r="C88" s="16"/>
      <c r="D88" s="16"/>
      <c r="E88" s="22" t="s">
        <v>133</v>
      </c>
      <c r="F88" s="16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7"/>
    </row>
    <row r="89" spans="1:26" ht="15.75" customHeight="1" x14ac:dyDescent="0.25">
      <c r="A89" s="19" t="s">
        <v>186</v>
      </c>
      <c r="B89" s="16"/>
      <c r="C89" s="20"/>
      <c r="D89" s="20"/>
      <c r="E89" s="22" t="s">
        <v>134</v>
      </c>
      <c r="F89" s="16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7"/>
    </row>
    <row r="90" spans="1:26" ht="15.75" customHeight="1" x14ac:dyDescent="0.25">
      <c r="A90" s="19" t="s">
        <v>187</v>
      </c>
      <c r="B90" s="16"/>
      <c r="C90" s="16"/>
      <c r="D90" s="16"/>
      <c r="E90" s="22" t="s">
        <v>135</v>
      </c>
      <c r="F90" s="16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7"/>
    </row>
    <row r="91" spans="1:26" ht="15.75" customHeight="1" x14ac:dyDescent="0.25">
      <c r="A91" s="19" t="s">
        <v>188</v>
      </c>
      <c r="B91" s="16"/>
      <c r="C91" s="16"/>
      <c r="D91" s="16"/>
      <c r="E91" s="22" t="s">
        <v>136</v>
      </c>
      <c r="F91" s="16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7"/>
    </row>
    <row r="92" spans="1:26" ht="15.75" customHeight="1" x14ac:dyDescent="0.25">
      <c r="A92" s="19" t="s">
        <v>189</v>
      </c>
      <c r="B92" s="16"/>
      <c r="C92" s="16"/>
      <c r="D92" s="16"/>
      <c r="E92" s="22" t="s">
        <v>137</v>
      </c>
      <c r="F92" s="16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7"/>
    </row>
    <row r="93" spans="1:26" ht="15.75" customHeight="1" x14ac:dyDescent="0.25">
      <c r="A93" s="19" t="s">
        <v>190</v>
      </c>
      <c r="B93" s="16"/>
      <c r="C93" s="16"/>
      <c r="D93" s="16"/>
      <c r="E93" s="22" t="s">
        <v>138</v>
      </c>
      <c r="F93" s="16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7"/>
    </row>
    <row r="94" spans="1:26" ht="15.75" customHeight="1" x14ac:dyDescent="0.25">
      <c r="A94" s="19" t="s">
        <v>191</v>
      </c>
      <c r="B94" s="16"/>
      <c r="C94" s="16"/>
      <c r="D94" s="16"/>
      <c r="E94" s="22" t="s">
        <v>139</v>
      </c>
      <c r="F94" s="16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7"/>
    </row>
    <row r="95" spans="1:26" ht="15.75" customHeight="1" x14ac:dyDescent="0.25">
      <c r="A95" s="19" t="s">
        <v>192</v>
      </c>
      <c r="B95" s="16"/>
      <c r="C95" s="16"/>
      <c r="D95" s="16"/>
      <c r="E95" s="22" t="s">
        <v>140</v>
      </c>
      <c r="F95" s="16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7"/>
    </row>
    <row r="96" spans="1:26" ht="15.75" customHeight="1" x14ac:dyDescent="0.25">
      <c r="A96" s="19" t="s">
        <v>193</v>
      </c>
      <c r="B96" s="16"/>
      <c r="C96" s="16"/>
      <c r="D96" s="16"/>
      <c r="E96" s="22" t="s">
        <v>141</v>
      </c>
      <c r="F96" s="16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7"/>
    </row>
    <row r="97" spans="1:26" ht="15.75" customHeight="1" x14ac:dyDescent="0.25">
      <c r="A97" s="36" t="s">
        <v>194</v>
      </c>
      <c r="B97" s="16"/>
      <c r="C97" s="16"/>
      <c r="D97" s="16"/>
      <c r="E97" s="22" t="s">
        <v>142</v>
      </c>
      <c r="F97" s="16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7"/>
    </row>
    <row r="98" spans="1:26" ht="15.75" customHeight="1" x14ac:dyDescent="0.25">
      <c r="A98" s="36" t="s">
        <v>195</v>
      </c>
      <c r="B98" s="16"/>
      <c r="C98" s="16"/>
      <c r="D98" s="16"/>
      <c r="E98" s="22" t="s">
        <v>143</v>
      </c>
      <c r="F98" s="16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7"/>
    </row>
    <row r="99" spans="1:26" ht="15.75" customHeight="1" x14ac:dyDescent="0.25">
      <c r="A99" s="19" t="s">
        <v>196</v>
      </c>
      <c r="B99" s="16"/>
      <c r="C99" s="16"/>
      <c r="D99" s="16"/>
      <c r="E99" s="22" t="s">
        <v>144</v>
      </c>
      <c r="F99" s="16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7"/>
    </row>
    <row r="100" spans="1:26" ht="15.75" customHeight="1" x14ac:dyDescent="0.25">
      <c r="A100" s="19" t="s">
        <v>197</v>
      </c>
      <c r="B100" s="16"/>
      <c r="C100" s="16"/>
      <c r="D100" s="16"/>
      <c r="E100" s="22" t="s">
        <v>145</v>
      </c>
      <c r="F100" s="16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7"/>
    </row>
    <row r="101" spans="1:26" ht="15.75" customHeight="1" x14ac:dyDescent="0.25">
      <c r="A101" s="19" t="s">
        <v>198</v>
      </c>
      <c r="B101" s="16"/>
      <c r="C101" s="16"/>
      <c r="D101" s="16"/>
      <c r="E101" s="22" t="s">
        <v>146</v>
      </c>
      <c r="F101" s="16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7"/>
    </row>
    <row r="102" spans="1:26" ht="15.75" customHeight="1" x14ac:dyDescent="0.25">
      <c r="A102" s="19" t="s">
        <v>199</v>
      </c>
      <c r="B102" s="16"/>
      <c r="C102" s="16"/>
      <c r="D102" s="16"/>
      <c r="E102" s="22" t="s">
        <v>147</v>
      </c>
      <c r="F102" s="16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7"/>
    </row>
    <row r="103" spans="1:26" ht="15.75" customHeight="1" x14ac:dyDescent="0.25">
      <c r="A103" s="19" t="s">
        <v>200</v>
      </c>
      <c r="B103" s="16"/>
      <c r="C103" s="16"/>
      <c r="D103" s="16"/>
      <c r="E103" s="22" t="s">
        <v>148</v>
      </c>
      <c r="F103" s="16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7"/>
    </row>
    <row r="104" spans="1:26" ht="15.75" customHeight="1" x14ac:dyDescent="0.25">
      <c r="A104" s="19" t="s">
        <v>149</v>
      </c>
      <c r="B104" s="16"/>
      <c r="C104" s="20"/>
      <c r="D104" s="20"/>
      <c r="E104" s="22" t="s">
        <v>150</v>
      </c>
      <c r="F104" s="16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7"/>
    </row>
    <row r="105" spans="1:26" ht="15.75" customHeight="1" x14ac:dyDescent="0.25">
      <c r="A105" s="19" t="s">
        <v>151</v>
      </c>
      <c r="B105" s="16"/>
      <c r="C105" s="16"/>
      <c r="D105" s="16"/>
      <c r="E105" s="22" t="s">
        <v>152</v>
      </c>
      <c r="F105" s="16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7"/>
    </row>
    <row r="106" spans="1:26" ht="15.75" customHeight="1" x14ac:dyDescent="0.25">
      <c r="A106" s="19" t="s">
        <v>153</v>
      </c>
      <c r="B106" s="16"/>
      <c r="C106" s="16"/>
      <c r="D106" s="16"/>
      <c r="E106" s="22" t="s">
        <v>154</v>
      </c>
      <c r="F106" s="16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7"/>
    </row>
    <row r="107" spans="1:26" ht="15.75" customHeight="1" x14ac:dyDescent="0.25">
      <c r="A107" s="19" t="s">
        <v>155</v>
      </c>
      <c r="B107" s="16"/>
      <c r="C107" s="16"/>
      <c r="D107" s="16"/>
      <c r="E107" s="22" t="s">
        <v>156</v>
      </c>
      <c r="F107" s="16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7"/>
    </row>
    <row r="108" spans="1:26" ht="25.5" customHeight="1" x14ac:dyDescent="0.3">
      <c r="A108" s="38"/>
      <c r="B108" s="39"/>
      <c r="C108" s="40"/>
      <c r="D108" s="41"/>
      <c r="E108" s="38"/>
      <c r="F108" s="7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7"/>
    </row>
    <row r="109" spans="1:26" ht="15.75" customHeight="1" x14ac:dyDescent="0.2">
      <c r="A109" s="39"/>
      <c r="B109" s="42"/>
      <c r="C109" s="39"/>
      <c r="D109" s="42"/>
      <c r="E109" s="39"/>
      <c r="F109" s="7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7"/>
    </row>
    <row r="110" spans="1:26" ht="15.75" customHeight="1" x14ac:dyDescent="0.2">
      <c r="A110" s="39"/>
      <c r="B110" s="42"/>
      <c r="C110" s="39"/>
      <c r="D110" s="42"/>
      <c r="E110" s="39"/>
      <c r="F110" s="7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7"/>
    </row>
    <row r="111" spans="1:26" ht="15.75" customHeight="1" x14ac:dyDescent="0.2">
      <c r="A111" s="7"/>
      <c r="B111" s="7"/>
      <c r="C111" s="7"/>
      <c r="D111" s="7"/>
      <c r="E111" s="7"/>
      <c r="F111" s="7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7"/>
    </row>
    <row r="112" spans="1:26" ht="15.75" customHeight="1" x14ac:dyDescent="0.2">
      <c r="A112" s="7"/>
      <c r="B112" s="7"/>
      <c r="C112" s="7"/>
      <c r="D112" s="7"/>
      <c r="E112" s="7"/>
      <c r="F112" s="7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7"/>
    </row>
    <row r="113" spans="1:26" ht="15.75" customHeight="1" x14ac:dyDescent="0.2">
      <c r="A113" s="7"/>
      <c r="B113" s="7"/>
      <c r="C113" s="7"/>
      <c r="D113" s="7"/>
      <c r="E113" s="7"/>
      <c r="F113" s="7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7"/>
    </row>
    <row r="114" spans="1:26" ht="15.75" customHeight="1" x14ac:dyDescent="0.2">
      <c r="A114" s="7"/>
      <c r="B114" s="7"/>
      <c r="C114" s="7"/>
      <c r="D114" s="7"/>
      <c r="E114" s="7"/>
      <c r="F114" s="7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7"/>
    </row>
    <row r="115" spans="1:26" ht="15.75" customHeight="1" x14ac:dyDescent="0.2">
      <c r="A115" s="7"/>
      <c r="B115" s="7"/>
      <c r="C115" s="7"/>
      <c r="D115" s="7"/>
      <c r="E115" s="7"/>
      <c r="F115" s="7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7"/>
    </row>
    <row r="116" spans="1:26" ht="15.75" customHeight="1" x14ac:dyDescent="0.2">
      <c r="A116" s="7"/>
      <c r="B116" s="7"/>
      <c r="C116" s="7"/>
      <c r="D116" s="7"/>
      <c r="E116" s="7"/>
      <c r="F116" s="7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7"/>
    </row>
    <row r="117" spans="1:26" ht="15.75" customHeight="1" x14ac:dyDescent="0.2">
      <c r="A117" s="7"/>
      <c r="B117" s="7"/>
      <c r="C117" s="7"/>
      <c r="D117" s="7"/>
      <c r="E117" s="7"/>
      <c r="F117" s="7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7"/>
    </row>
    <row r="118" spans="1:26" ht="15.75" customHeight="1" x14ac:dyDescent="0.2">
      <c r="A118" s="7"/>
      <c r="B118" s="7"/>
      <c r="C118" s="7"/>
      <c r="D118" s="7"/>
      <c r="E118" s="7"/>
      <c r="F118" s="7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7"/>
    </row>
    <row r="119" spans="1:26" ht="15.75" customHeight="1" x14ac:dyDescent="0.2">
      <c r="A119" s="7"/>
      <c r="B119" s="7"/>
      <c r="C119" s="7"/>
      <c r="D119" s="7"/>
      <c r="E119" s="7"/>
      <c r="F119" s="7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7"/>
    </row>
    <row r="120" spans="1:26" ht="15.75" customHeight="1" x14ac:dyDescent="0.2">
      <c r="A120" s="7"/>
      <c r="B120" s="7"/>
      <c r="C120" s="7"/>
      <c r="D120" s="7"/>
      <c r="E120" s="7"/>
      <c r="F120" s="7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7"/>
    </row>
    <row r="121" spans="1:26" ht="15.75" customHeight="1" x14ac:dyDescent="0.2">
      <c r="A121" s="7"/>
      <c r="B121" s="7"/>
      <c r="C121" s="7"/>
      <c r="D121" s="7"/>
      <c r="E121" s="7"/>
      <c r="F121" s="7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7"/>
    </row>
    <row r="122" spans="1:26" ht="15.75" customHeight="1" x14ac:dyDescent="0.2">
      <c r="A122" s="7"/>
      <c r="B122" s="7"/>
      <c r="C122" s="7"/>
      <c r="D122" s="7"/>
      <c r="E122" s="7"/>
      <c r="F122" s="7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7"/>
    </row>
    <row r="123" spans="1:26" ht="15.75" customHeight="1" x14ac:dyDescent="0.2">
      <c r="A123" s="7"/>
      <c r="B123" s="7"/>
      <c r="C123" s="7"/>
      <c r="D123" s="7"/>
      <c r="E123" s="7"/>
      <c r="F123" s="7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7"/>
    </row>
    <row r="124" spans="1:26" ht="15.75" customHeight="1" x14ac:dyDescent="0.2">
      <c r="A124" s="7"/>
      <c r="B124" s="7"/>
      <c r="C124" s="7"/>
      <c r="D124" s="7"/>
      <c r="E124" s="7"/>
      <c r="F124" s="7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7"/>
    </row>
    <row r="125" spans="1:26" ht="15.75" customHeight="1" x14ac:dyDescent="0.2">
      <c r="A125" s="7"/>
      <c r="B125" s="7"/>
      <c r="C125" s="7"/>
      <c r="D125" s="7"/>
      <c r="E125" s="7"/>
      <c r="F125" s="7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7"/>
    </row>
    <row r="126" spans="1:26" ht="15.75" customHeight="1" x14ac:dyDescent="0.2">
      <c r="A126" s="7"/>
      <c r="B126" s="7"/>
      <c r="C126" s="7"/>
      <c r="D126" s="7"/>
      <c r="E126" s="7"/>
      <c r="F126" s="7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7"/>
    </row>
    <row r="127" spans="1:26" ht="15.75" customHeight="1" x14ac:dyDescent="0.2">
      <c r="A127" s="7"/>
      <c r="B127" s="7"/>
      <c r="C127" s="7"/>
      <c r="D127" s="7"/>
      <c r="E127" s="7"/>
      <c r="F127" s="7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7"/>
    </row>
    <row r="128" spans="1:26" ht="15.75" customHeight="1" x14ac:dyDescent="0.2">
      <c r="A128" s="7"/>
      <c r="B128" s="7"/>
      <c r="C128" s="7"/>
      <c r="D128" s="7"/>
      <c r="E128" s="7"/>
      <c r="F128" s="7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7"/>
    </row>
    <row r="129" spans="1:26" ht="15.75" customHeight="1" x14ac:dyDescent="0.2">
      <c r="A129" s="7"/>
      <c r="B129" s="7"/>
      <c r="C129" s="7"/>
      <c r="D129" s="7"/>
      <c r="E129" s="7"/>
      <c r="F129" s="7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7"/>
    </row>
    <row r="130" spans="1:26" ht="15.75" customHeight="1" x14ac:dyDescent="0.2">
      <c r="A130" s="7"/>
      <c r="B130" s="7"/>
      <c r="C130" s="7"/>
      <c r="D130" s="7"/>
      <c r="E130" s="7"/>
      <c r="F130" s="7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7"/>
    </row>
    <row r="131" spans="1:26" ht="15.75" customHeight="1" x14ac:dyDescent="0.2">
      <c r="A131" s="7"/>
      <c r="B131" s="7"/>
      <c r="C131" s="7"/>
      <c r="D131" s="7"/>
      <c r="E131" s="7"/>
      <c r="F131" s="7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7"/>
    </row>
    <row r="132" spans="1:26" ht="15.75" customHeight="1" x14ac:dyDescent="0.2">
      <c r="A132" s="7"/>
      <c r="B132" s="7"/>
      <c r="C132" s="7"/>
      <c r="D132" s="7"/>
      <c r="E132" s="7"/>
      <c r="F132" s="7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7"/>
    </row>
    <row r="133" spans="1:26" ht="15.75" customHeight="1" x14ac:dyDescent="0.2">
      <c r="A133" s="7"/>
      <c r="B133" s="7"/>
      <c r="C133" s="7"/>
      <c r="D133" s="7"/>
      <c r="E133" s="7"/>
      <c r="F133" s="7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7"/>
    </row>
    <row r="134" spans="1:26" ht="15.75" customHeight="1" x14ac:dyDescent="0.2">
      <c r="A134" s="7"/>
      <c r="B134" s="7"/>
      <c r="C134" s="7"/>
      <c r="D134" s="7"/>
      <c r="E134" s="7"/>
      <c r="F134" s="7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7"/>
    </row>
    <row r="135" spans="1:26" ht="15.75" customHeight="1" x14ac:dyDescent="0.2">
      <c r="A135" s="7"/>
      <c r="B135" s="7"/>
      <c r="C135" s="7"/>
      <c r="D135" s="7"/>
      <c r="E135" s="7"/>
      <c r="F135" s="7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7"/>
    </row>
    <row r="136" spans="1:26" ht="15.75" customHeight="1" x14ac:dyDescent="0.2">
      <c r="A136" s="7"/>
      <c r="B136" s="7"/>
      <c r="C136" s="7"/>
      <c r="D136" s="7"/>
      <c r="E136" s="7"/>
      <c r="F136" s="7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7"/>
    </row>
    <row r="137" spans="1:26" ht="15.75" customHeight="1" x14ac:dyDescent="0.2">
      <c r="A137" s="7"/>
      <c r="B137" s="7"/>
      <c r="C137" s="7"/>
      <c r="D137" s="7"/>
      <c r="E137" s="7"/>
      <c r="F137" s="7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7"/>
    </row>
    <row r="138" spans="1:26" ht="15.75" customHeight="1" x14ac:dyDescent="0.2">
      <c r="A138" s="7"/>
      <c r="B138" s="7"/>
      <c r="C138" s="7"/>
      <c r="D138" s="7"/>
      <c r="E138" s="7"/>
      <c r="F138" s="7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7"/>
    </row>
    <row r="139" spans="1:26" ht="15.75" customHeight="1" x14ac:dyDescent="0.2">
      <c r="A139" s="7"/>
      <c r="B139" s="7"/>
      <c r="C139" s="7"/>
      <c r="D139" s="7"/>
      <c r="E139" s="7"/>
      <c r="F139" s="7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7"/>
    </row>
    <row r="140" spans="1:26" ht="15.75" customHeight="1" x14ac:dyDescent="0.2">
      <c r="A140" s="7"/>
      <c r="B140" s="7"/>
      <c r="C140" s="7"/>
      <c r="D140" s="7"/>
      <c r="E140" s="7"/>
      <c r="F140" s="7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7"/>
    </row>
    <row r="141" spans="1:26" ht="15.75" customHeight="1" x14ac:dyDescent="0.2">
      <c r="A141" s="7"/>
      <c r="B141" s="7"/>
      <c r="C141" s="7"/>
      <c r="D141" s="7"/>
      <c r="E141" s="7"/>
      <c r="F141" s="7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7"/>
    </row>
    <row r="142" spans="1:26" ht="15.75" customHeight="1" x14ac:dyDescent="0.2">
      <c r="A142" s="7"/>
      <c r="B142" s="7"/>
      <c r="C142" s="7"/>
      <c r="D142" s="7"/>
      <c r="E142" s="7"/>
      <c r="F142" s="7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7"/>
    </row>
    <row r="143" spans="1:26" ht="15.75" customHeight="1" x14ac:dyDescent="0.2">
      <c r="A143" s="7"/>
      <c r="B143" s="7"/>
      <c r="C143" s="7"/>
      <c r="D143" s="7"/>
      <c r="E143" s="7"/>
      <c r="F143" s="7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7"/>
    </row>
    <row r="144" spans="1:26" ht="15.75" customHeight="1" x14ac:dyDescent="0.2">
      <c r="A144" s="7"/>
      <c r="B144" s="7"/>
      <c r="C144" s="7"/>
      <c r="D144" s="7"/>
      <c r="E144" s="7"/>
      <c r="F144" s="7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7"/>
    </row>
    <row r="145" spans="1:26" ht="15.75" customHeight="1" x14ac:dyDescent="0.2">
      <c r="A145" s="7"/>
      <c r="B145" s="7"/>
      <c r="C145" s="7"/>
      <c r="D145" s="7"/>
      <c r="E145" s="7"/>
      <c r="F145" s="7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7"/>
    </row>
    <row r="146" spans="1:26" ht="15.75" customHeight="1" x14ac:dyDescent="0.2">
      <c r="A146" s="7"/>
      <c r="B146" s="7"/>
      <c r="C146" s="7"/>
      <c r="D146" s="7"/>
      <c r="E146" s="7"/>
      <c r="F146" s="7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7"/>
    </row>
    <row r="147" spans="1:26" ht="15.75" customHeight="1" x14ac:dyDescent="0.2">
      <c r="A147" s="7"/>
      <c r="B147" s="7"/>
      <c r="C147" s="7"/>
      <c r="D147" s="7"/>
      <c r="E147" s="7"/>
      <c r="F147" s="7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7"/>
    </row>
    <row r="148" spans="1:26" ht="15.75" customHeight="1" x14ac:dyDescent="0.2">
      <c r="A148" s="7"/>
      <c r="B148" s="7"/>
      <c r="C148" s="7"/>
      <c r="D148" s="7"/>
      <c r="E148" s="7"/>
      <c r="F148" s="7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7"/>
    </row>
    <row r="149" spans="1:26" ht="15.75" customHeight="1" x14ac:dyDescent="0.2">
      <c r="A149" s="7"/>
      <c r="B149" s="7"/>
      <c r="C149" s="7"/>
      <c r="D149" s="7"/>
      <c r="E149" s="7"/>
      <c r="F149" s="7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7"/>
    </row>
    <row r="150" spans="1:26" ht="15.75" customHeight="1" x14ac:dyDescent="0.2">
      <c r="A150" s="7"/>
      <c r="B150" s="7"/>
      <c r="C150" s="7"/>
      <c r="D150" s="7"/>
      <c r="E150" s="7"/>
      <c r="F150" s="7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7"/>
    </row>
    <row r="151" spans="1:26" ht="15.75" customHeight="1" x14ac:dyDescent="0.2">
      <c r="A151" s="7"/>
      <c r="B151" s="7"/>
      <c r="C151" s="7"/>
      <c r="D151" s="7"/>
      <c r="E151" s="7"/>
      <c r="F151" s="7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7"/>
    </row>
    <row r="152" spans="1:26" ht="15.75" customHeight="1" x14ac:dyDescent="0.2">
      <c r="A152" s="7"/>
      <c r="B152" s="7"/>
      <c r="C152" s="7"/>
      <c r="D152" s="7"/>
      <c r="E152" s="7"/>
      <c r="F152" s="7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7"/>
    </row>
    <row r="153" spans="1:26" ht="15.75" customHeight="1" x14ac:dyDescent="0.2">
      <c r="A153" s="7"/>
      <c r="B153" s="7"/>
      <c r="C153" s="7"/>
      <c r="D153" s="7"/>
      <c r="E153" s="7"/>
      <c r="F153" s="7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7"/>
    </row>
    <row r="154" spans="1:26" ht="15.75" customHeight="1" x14ac:dyDescent="0.2">
      <c r="A154" s="7"/>
      <c r="B154" s="7"/>
      <c r="C154" s="7"/>
      <c r="D154" s="7"/>
      <c r="E154" s="7"/>
      <c r="F154" s="7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7"/>
    </row>
    <row r="155" spans="1:26" ht="15.75" customHeight="1" x14ac:dyDescent="0.2">
      <c r="A155" s="7"/>
      <c r="B155" s="7"/>
      <c r="C155" s="7"/>
      <c r="D155" s="7"/>
      <c r="E155" s="7"/>
      <c r="F155" s="7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7"/>
    </row>
    <row r="156" spans="1:26" ht="15.75" customHeight="1" x14ac:dyDescent="0.2">
      <c r="A156" s="7"/>
      <c r="B156" s="7"/>
      <c r="C156" s="7"/>
      <c r="D156" s="7"/>
      <c r="E156" s="7"/>
      <c r="F156" s="7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7"/>
    </row>
    <row r="157" spans="1:26" ht="15.75" customHeight="1" x14ac:dyDescent="0.2">
      <c r="A157" s="7"/>
      <c r="B157" s="7"/>
      <c r="C157" s="7"/>
      <c r="D157" s="7"/>
      <c r="E157" s="7"/>
      <c r="F157" s="7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7"/>
    </row>
    <row r="158" spans="1:26" ht="15.75" customHeight="1" x14ac:dyDescent="0.2">
      <c r="A158" s="7"/>
      <c r="B158" s="7"/>
      <c r="C158" s="7"/>
      <c r="D158" s="7"/>
      <c r="E158" s="7"/>
      <c r="F158" s="7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7"/>
    </row>
    <row r="159" spans="1:26" ht="15.75" customHeight="1" x14ac:dyDescent="0.2">
      <c r="A159" s="7"/>
      <c r="B159" s="7"/>
      <c r="C159" s="7"/>
      <c r="D159" s="7"/>
      <c r="E159" s="7"/>
      <c r="F159" s="7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7"/>
    </row>
    <row r="160" spans="1:26" ht="15.75" customHeight="1" x14ac:dyDescent="0.2">
      <c r="A160" s="7"/>
      <c r="B160" s="7"/>
      <c r="C160" s="7"/>
      <c r="D160" s="7"/>
      <c r="E160" s="7"/>
      <c r="F160" s="7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7"/>
    </row>
    <row r="161" spans="1:26" ht="15.75" customHeight="1" x14ac:dyDescent="0.2">
      <c r="A161" s="7"/>
      <c r="B161" s="7"/>
      <c r="C161" s="7"/>
      <c r="D161" s="7"/>
      <c r="E161" s="7"/>
      <c r="F161" s="7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7"/>
    </row>
    <row r="162" spans="1:26" ht="15.75" customHeight="1" x14ac:dyDescent="0.2">
      <c r="A162" s="7"/>
      <c r="B162" s="7"/>
      <c r="C162" s="7"/>
      <c r="D162" s="7"/>
      <c r="E162" s="7"/>
      <c r="F162" s="7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7"/>
    </row>
    <row r="163" spans="1:26" ht="15.75" customHeight="1" x14ac:dyDescent="0.2">
      <c r="A163" s="7"/>
      <c r="B163" s="7"/>
      <c r="C163" s="7"/>
      <c r="D163" s="7"/>
      <c r="E163" s="7"/>
      <c r="F163" s="7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7"/>
    </row>
    <row r="164" spans="1:26" ht="15.75" customHeight="1" x14ac:dyDescent="0.2">
      <c r="A164" s="7"/>
      <c r="B164" s="7"/>
      <c r="C164" s="7"/>
      <c r="D164" s="7"/>
      <c r="E164" s="7"/>
      <c r="F164" s="7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7"/>
    </row>
    <row r="165" spans="1:26" ht="15.75" customHeight="1" x14ac:dyDescent="0.2">
      <c r="A165" s="7"/>
      <c r="B165" s="7"/>
      <c r="C165" s="7"/>
      <c r="D165" s="7"/>
      <c r="E165" s="7"/>
      <c r="F165" s="7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7"/>
    </row>
    <row r="166" spans="1:26" ht="15.75" customHeight="1" x14ac:dyDescent="0.2">
      <c r="A166" s="7"/>
      <c r="B166" s="7"/>
      <c r="C166" s="7"/>
      <c r="D166" s="7"/>
      <c r="E166" s="7"/>
      <c r="F166" s="7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7"/>
    </row>
    <row r="167" spans="1:26" ht="15.75" customHeight="1" x14ac:dyDescent="0.2">
      <c r="A167" s="7"/>
      <c r="B167" s="7"/>
      <c r="C167" s="7"/>
      <c r="D167" s="7"/>
      <c r="E167" s="7"/>
      <c r="F167" s="7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7"/>
    </row>
    <row r="168" spans="1:26" ht="15.75" customHeight="1" x14ac:dyDescent="0.2">
      <c r="A168" s="7"/>
      <c r="B168" s="7"/>
      <c r="C168" s="7"/>
      <c r="D168" s="7"/>
      <c r="E168" s="7"/>
      <c r="F168" s="7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7"/>
    </row>
    <row r="169" spans="1:26" ht="15.75" customHeight="1" x14ac:dyDescent="0.2">
      <c r="A169" s="7"/>
      <c r="B169" s="7"/>
      <c r="C169" s="7"/>
      <c r="D169" s="7"/>
      <c r="E169" s="7"/>
      <c r="F169" s="7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7"/>
    </row>
    <row r="170" spans="1:26" ht="15.75" customHeight="1" x14ac:dyDescent="0.2">
      <c r="A170" s="7"/>
      <c r="B170" s="7"/>
      <c r="C170" s="7"/>
      <c r="D170" s="7"/>
      <c r="E170" s="7"/>
      <c r="F170" s="7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7"/>
    </row>
    <row r="171" spans="1:26" ht="15.75" customHeight="1" x14ac:dyDescent="0.2">
      <c r="A171" s="7"/>
      <c r="B171" s="7"/>
      <c r="C171" s="7"/>
      <c r="D171" s="7"/>
      <c r="E171" s="7"/>
      <c r="F171" s="7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7"/>
    </row>
    <row r="172" spans="1:26" ht="15.75" customHeight="1" x14ac:dyDescent="0.2">
      <c r="A172" s="7"/>
      <c r="B172" s="7"/>
      <c r="C172" s="7"/>
      <c r="D172" s="7"/>
      <c r="E172" s="7"/>
      <c r="F172" s="7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7"/>
    </row>
    <row r="173" spans="1:26" ht="15.75" customHeight="1" x14ac:dyDescent="0.2">
      <c r="A173" s="7"/>
      <c r="B173" s="7"/>
      <c r="C173" s="7"/>
      <c r="D173" s="7"/>
      <c r="E173" s="7"/>
      <c r="F173" s="7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7"/>
    </row>
    <row r="174" spans="1:26" ht="15.75" customHeight="1" x14ac:dyDescent="0.2">
      <c r="A174" s="7"/>
      <c r="B174" s="7"/>
      <c r="C174" s="7"/>
      <c r="D174" s="7"/>
      <c r="E174" s="7"/>
      <c r="F174" s="7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7"/>
    </row>
    <row r="175" spans="1:26" ht="15.75" customHeight="1" x14ac:dyDescent="0.2">
      <c r="A175" s="7"/>
      <c r="B175" s="7"/>
      <c r="C175" s="7"/>
      <c r="D175" s="7"/>
      <c r="E175" s="7"/>
      <c r="F175" s="7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7"/>
    </row>
    <row r="176" spans="1:26" ht="15.75" customHeight="1" x14ac:dyDescent="0.2">
      <c r="A176" s="7"/>
      <c r="B176" s="7"/>
      <c r="C176" s="7"/>
      <c r="D176" s="7"/>
      <c r="E176" s="7"/>
      <c r="F176" s="7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7"/>
    </row>
    <row r="177" spans="1:26" ht="15.75" customHeight="1" x14ac:dyDescent="0.2">
      <c r="A177" s="7"/>
      <c r="B177" s="7"/>
      <c r="C177" s="7"/>
      <c r="D177" s="7"/>
      <c r="E177" s="7"/>
      <c r="F177" s="7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7"/>
    </row>
    <row r="178" spans="1:26" ht="15.75" customHeight="1" x14ac:dyDescent="0.2">
      <c r="A178" s="7"/>
      <c r="B178" s="7"/>
      <c r="C178" s="7"/>
      <c r="D178" s="7"/>
      <c r="E178" s="7"/>
      <c r="F178" s="7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7"/>
    </row>
    <row r="179" spans="1:26" ht="15.75" customHeight="1" x14ac:dyDescent="0.2">
      <c r="A179" s="7"/>
      <c r="B179" s="7"/>
      <c r="C179" s="7"/>
      <c r="D179" s="7"/>
      <c r="E179" s="7"/>
      <c r="F179" s="7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7"/>
    </row>
    <row r="180" spans="1:26" ht="15.75" customHeight="1" x14ac:dyDescent="0.2">
      <c r="A180" s="7"/>
      <c r="B180" s="7"/>
      <c r="C180" s="7"/>
      <c r="D180" s="7"/>
      <c r="E180" s="7"/>
      <c r="F180" s="7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7"/>
    </row>
    <row r="181" spans="1:26" ht="15.75" customHeight="1" x14ac:dyDescent="0.2">
      <c r="A181" s="7"/>
      <c r="B181" s="7"/>
      <c r="C181" s="7"/>
      <c r="D181" s="7"/>
      <c r="E181" s="7"/>
      <c r="F181" s="7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7"/>
    </row>
    <row r="182" spans="1:26" ht="15.75" customHeight="1" x14ac:dyDescent="0.2">
      <c r="A182" s="7"/>
      <c r="B182" s="7"/>
      <c r="C182" s="7"/>
      <c r="D182" s="7"/>
      <c r="E182" s="7"/>
      <c r="F182" s="7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7"/>
    </row>
    <row r="183" spans="1:26" ht="15.75" customHeight="1" x14ac:dyDescent="0.2">
      <c r="A183" s="7"/>
      <c r="B183" s="7"/>
      <c r="C183" s="7"/>
      <c r="D183" s="7"/>
      <c r="E183" s="7"/>
      <c r="F183" s="7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7"/>
    </row>
    <row r="184" spans="1:26" ht="15.75" customHeight="1" x14ac:dyDescent="0.2">
      <c r="A184" s="7"/>
      <c r="B184" s="7"/>
      <c r="C184" s="7"/>
      <c r="D184" s="7"/>
      <c r="E184" s="7"/>
      <c r="F184" s="7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7"/>
    </row>
    <row r="185" spans="1:26" ht="15.75" customHeight="1" x14ac:dyDescent="0.2">
      <c r="A185" s="7"/>
      <c r="B185" s="7"/>
      <c r="C185" s="7"/>
      <c r="D185" s="7"/>
      <c r="E185" s="7"/>
      <c r="F185" s="7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7"/>
    </row>
    <row r="186" spans="1:26" ht="15.75" customHeight="1" x14ac:dyDescent="0.2">
      <c r="A186" s="7"/>
      <c r="B186" s="7"/>
      <c r="C186" s="7"/>
      <c r="D186" s="7"/>
      <c r="E186" s="7"/>
      <c r="F186" s="7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7"/>
    </row>
    <row r="187" spans="1:26" ht="15.75" customHeight="1" x14ac:dyDescent="0.2">
      <c r="A187" s="7"/>
      <c r="B187" s="7"/>
      <c r="C187" s="7"/>
      <c r="D187" s="7"/>
      <c r="E187" s="7"/>
      <c r="F187" s="7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7"/>
    </row>
    <row r="188" spans="1:26" ht="15.75" customHeight="1" x14ac:dyDescent="0.2">
      <c r="A188" s="7"/>
      <c r="B188" s="7"/>
      <c r="C188" s="7"/>
      <c r="D188" s="7"/>
      <c r="E188" s="7"/>
      <c r="F188" s="7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7"/>
    </row>
    <row r="189" spans="1:26" ht="15.75" customHeight="1" x14ac:dyDescent="0.2">
      <c r="A189" s="7"/>
      <c r="B189" s="7"/>
      <c r="C189" s="7"/>
      <c r="D189" s="7"/>
      <c r="E189" s="7"/>
      <c r="F189" s="7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7"/>
    </row>
    <row r="190" spans="1:26" ht="15.75" customHeight="1" x14ac:dyDescent="0.2">
      <c r="A190" s="7"/>
      <c r="B190" s="7"/>
      <c r="C190" s="7"/>
      <c r="D190" s="7"/>
      <c r="E190" s="7"/>
      <c r="F190" s="7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7"/>
    </row>
    <row r="191" spans="1:26" ht="15.75" customHeight="1" x14ac:dyDescent="0.2">
      <c r="A191" s="7"/>
      <c r="B191" s="7"/>
      <c r="C191" s="7"/>
      <c r="D191" s="7"/>
      <c r="E191" s="7"/>
      <c r="F191" s="7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7"/>
    </row>
    <row r="192" spans="1:26" ht="15.75" customHeight="1" x14ac:dyDescent="0.2">
      <c r="A192" s="7"/>
      <c r="B192" s="7"/>
      <c r="C192" s="7"/>
      <c r="D192" s="7"/>
      <c r="E192" s="7"/>
      <c r="F192" s="7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7"/>
    </row>
    <row r="193" spans="1:26" ht="15.75" customHeight="1" x14ac:dyDescent="0.2">
      <c r="A193" s="7"/>
      <c r="B193" s="7"/>
      <c r="C193" s="7"/>
      <c r="D193" s="7"/>
      <c r="E193" s="7"/>
      <c r="F193" s="7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7"/>
    </row>
    <row r="194" spans="1:26" ht="15.75" customHeight="1" x14ac:dyDescent="0.2">
      <c r="A194" s="7"/>
      <c r="B194" s="7"/>
      <c r="C194" s="7"/>
      <c r="D194" s="7"/>
      <c r="E194" s="7"/>
      <c r="F194" s="7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7"/>
    </row>
    <row r="195" spans="1:26" ht="15.75" customHeight="1" x14ac:dyDescent="0.2">
      <c r="A195" s="7"/>
      <c r="B195" s="7"/>
      <c r="C195" s="7"/>
      <c r="D195" s="7"/>
      <c r="E195" s="7"/>
      <c r="F195" s="7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7"/>
    </row>
    <row r="196" spans="1:26" ht="15.75" customHeight="1" x14ac:dyDescent="0.2">
      <c r="A196" s="7"/>
      <c r="B196" s="7"/>
      <c r="C196" s="7"/>
      <c r="D196" s="7"/>
      <c r="E196" s="7"/>
      <c r="F196" s="7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7"/>
    </row>
    <row r="197" spans="1:26" ht="15.75" customHeight="1" x14ac:dyDescent="0.2">
      <c r="A197" s="7"/>
      <c r="B197" s="7"/>
      <c r="C197" s="7"/>
      <c r="D197" s="7"/>
      <c r="E197" s="7"/>
      <c r="F197" s="7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7"/>
    </row>
    <row r="198" spans="1:26" ht="15.75" customHeight="1" x14ac:dyDescent="0.2">
      <c r="A198" s="7"/>
      <c r="B198" s="7"/>
      <c r="C198" s="7"/>
      <c r="D198" s="7"/>
      <c r="E198" s="7"/>
      <c r="F198" s="7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7"/>
    </row>
    <row r="199" spans="1:26" ht="15.75" customHeight="1" x14ac:dyDescent="0.2">
      <c r="A199" s="7"/>
      <c r="B199" s="7"/>
      <c r="C199" s="7"/>
      <c r="D199" s="7"/>
      <c r="E199" s="7"/>
      <c r="F199" s="7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7"/>
    </row>
    <row r="200" spans="1:26" ht="15.75" customHeight="1" x14ac:dyDescent="0.2">
      <c r="A200" s="7"/>
      <c r="B200" s="7"/>
      <c r="C200" s="7"/>
      <c r="D200" s="7"/>
      <c r="E200" s="7"/>
      <c r="F200" s="7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7"/>
    </row>
    <row r="201" spans="1:26" ht="15.75" customHeight="1" x14ac:dyDescent="0.2">
      <c r="A201" s="7"/>
      <c r="B201" s="7"/>
      <c r="C201" s="7"/>
      <c r="D201" s="7"/>
      <c r="E201" s="7"/>
      <c r="F201" s="7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7"/>
    </row>
    <row r="202" spans="1:26" ht="15.75" customHeight="1" x14ac:dyDescent="0.2">
      <c r="A202" s="7"/>
      <c r="B202" s="7"/>
      <c r="C202" s="7"/>
      <c r="D202" s="7"/>
      <c r="E202" s="7"/>
      <c r="F202" s="7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7"/>
    </row>
    <row r="203" spans="1:26" ht="15.75" customHeight="1" x14ac:dyDescent="0.2">
      <c r="A203" s="7"/>
      <c r="B203" s="7"/>
      <c r="C203" s="7"/>
      <c r="D203" s="7"/>
      <c r="E203" s="7"/>
      <c r="F203" s="7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7"/>
    </row>
    <row r="204" spans="1:26" ht="15.75" customHeight="1" x14ac:dyDescent="0.2">
      <c r="A204" s="7"/>
      <c r="B204" s="7"/>
      <c r="C204" s="7"/>
      <c r="D204" s="7"/>
      <c r="E204" s="7"/>
      <c r="F204" s="7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7"/>
    </row>
    <row r="205" spans="1:26" ht="15.75" customHeight="1" x14ac:dyDescent="0.2">
      <c r="A205" s="7"/>
      <c r="B205" s="7"/>
      <c r="C205" s="7"/>
      <c r="D205" s="7"/>
      <c r="E205" s="7"/>
      <c r="F205" s="7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7"/>
    </row>
    <row r="206" spans="1:26" ht="15.75" customHeight="1" x14ac:dyDescent="0.2">
      <c r="A206" s="7"/>
      <c r="B206" s="7"/>
      <c r="C206" s="7"/>
      <c r="D206" s="7"/>
      <c r="E206" s="7"/>
      <c r="F206" s="7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7"/>
    </row>
    <row r="207" spans="1:26" ht="15.75" customHeight="1" x14ac:dyDescent="0.2">
      <c r="A207" s="7"/>
      <c r="B207" s="7"/>
      <c r="C207" s="7"/>
      <c r="D207" s="7"/>
      <c r="E207" s="7"/>
      <c r="F207" s="7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7"/>
    </row>
    <row r="208" spans="1:26" ht="15.75" customHeight="1" x14ac:dyDescent="0.2">
      <c r="A208" s="7"/>
      <c r="B208" s="7"/>
      <c r="C208" s="7"/>
      <c r="D208" s="7"/>
      <c r="E208" s="7"/>
      <c r="F208" s="7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7"/>
    </row>
    <row r="209" spans="1:26" ht="15.75" customHeight="1" x14ac:dyDescent="0.2">
      <c r="A209" s="7"/>
      <c r="B209" s="7"/>
      <c r="C209" s="7"/>
      <c r="D209" s="7"/>
      <c r="E209" s="7"/>
      <c r="F209" s="7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7"/>
    </row>
    <row r="210" spans="1:26" ht="15.75" customHeight="1" x14ac:dyDescent="0.2">
      <c r="A210" s="7"/>
      <c r="B210" s="7"/>
      <c r="C210" s="7"/>
      <c r="D210" s="7"/>
      <c r="E210" s="7"/>
      <c r="F210" s="7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7"/>
    </row>
    <row r="211" spans="1:26" ht="15.75" customHeight="1" x14ac:dyDescent="0.2">
      <c r="A211" s="7"/>
      <c r="B211" s="7"/>
      <c r="C211" s="7"/>
      <c r="D211" s="7"/>
      <c r="E211" s="7"/>
      <c r="F211" s="7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7"/>
    </row>
    <row r="212" spans="1:26" ht="15.75" customHeight="1" x14ac:dyDescent="0.2">
      <c r="A212" s="7"/>
      <c r="B212" s="7"/>
      <c r="C212" s="7"/>
      <c r="D212" s="7"/>
      <c r="E212" s="7"/>
      <c r="F212" s="7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7"/>
    </row>
    <row r="213" spans="1:26" ht="15.75" customHeight="1" x14ac:dyDescent="0.2">
      <c r="A213" s="7"/>
      <c r="B213" s="7"/>
      <c r="C213" s="7"/>
      <c r="D213" s="7"/>
      <c r="E213" s="7"/>
      <c r="F213" s="7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7"/>
    </row>
    <row r="214" spans="1:26" ht="15.75" customHeight="1" x14ac:dyDescent="0.2">
      <c r="A214" s="7"/>
      <c r="B214" s="7"/>
      <c r="C214" s="7"/>
      <c r="D214" s="7"/>
      <c r="E214" s="7"/>
      <c r="F214" s="7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7"/>
    </row>
    <row r="215" spans="1:26" ht="15.75" customHeight="1" x14ac:dyDescent="0.2">
      <c r="A215" s="7"/>
      <c r="B215" s="7"/>
      <c r="C215" s="7"/>
      <c r="D215" s="7"/>
      <c r="E215" s="7"/>
      <c r="F215" s="7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7"/>
    </row>
    <row r="216" spans="1:26" ht="15.75" customHeight="1" x14ac:dyDescent="0.2">
      <c r="A216" s="7"/>
      <c r="B216" s="7"/>
      <c r="C216" s="7"/>
      <c r="D216" s="7"/>
      <c r="E216" s="7"/>
      <c r="F216" s="7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7"/>
    </row>
    <row r="217" spans="1:26" ht="15.75" customHeight="1" x14ac:dyDescent="0.2">
      <c r="A217" s="7"/>
      <c r="B217" s="7"/>
      <c r="C217" s="7"/>
      <c r="D217" s="7"/>
      <c r="E217" s="7"/>
      <c r="F217" s="7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7"/>
    </row>
    <row r="218" spans="1:26" ht="15.75" customHeight="1" x14ac:dyDescent="0.2">
      <c r="A218" s="7"/>
      <c r="B218" s="7"/>
      <c r="C218" s="7"/>
      <c r="D218" s="7"/>
      <c r="E218" s="7"/>
      <c r="F218" s="7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7"/>
    </row>
    <row r="219" spans="1:26" ht="15.75" customHeight="1" x14ac:dyDescent="0.2">
      <c r="A219" s="7"/>
      <c r="B219" s="7"/>
      <c r="C219" s="7"/>
      <c r="D219" s="7"/>
      <c r="E219" s="7"/>
      <c r="F219" s="7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7"/>
    </row>
    <row r="220" spans="1:26" ht="15.75" customHeight="1" x14ac:dyDescent="0.2">
      <c r="A220" s="7"/>
      <c r="B220" s="7"/>
      <c r="C220" s="7"/>
      <c r="D220" s="7"/>
      <c r="E220" s="7"/>
      <c r="F220" s="7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7"/>
    </row>
    <row r="221" spans="1:26" ht="15.75" customHeight="1" x14ac:dyDescent="0.2">
      <c r="A221" s="7"/>
      <c r="B221" s="7"/>
      <c r="C221" s="7"/>
      <c r="D221" s="7"/>
      <c r="E221" s="7"/>
      <c r="F221" s="7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7"/>
    </row>
    <row r="222" spans="1:26" ht="15.75" customHeight="1" x14ac:dyDescent="0.2">
      <c r="A222" s="7"/>
      <c r="B222" s="7"/>
      <c r="C222" s="7"/>
      <c r="D222" s="7"/>
      <c r="E222" s="7"/>
      <c r="F222" s="7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7"/>
    </row>
    <row r="223" spans="1:26" ht="15.75" customHeight="1" x14ac:dyDescent="0.2">
      <c r="A223" s="7"/>
      <c r="B223" s="7"/>
      <c r="C223" s="7"/>
      <c r="D223" s="7"/>
      <c r="E223" s="7"/>
      <c r="F223" s="7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7"/>
    </row>
    <row r="224" spans="1:26" ht="15.75" customHeight="1" x14ac:dyDescent="0.2">
      <c r="A224" s="7"/>
      <c r="B224" s="7"/>
      <c r="C224" s="7"/>
      <c r="D224" s="7"/>
      <c r="E224" s="7"/>
      <c r="F224" s="7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7"/>
    </row>
    <row r="225" spans="1:26" ht="15.75" customHeight="1" x14ac:dyDescent="0.2">
      <c r="A225" s="7"/>
      <c r="B225" s="7"/>
      <c r="C225" s="7"/>
      <c r="D225" s="7"/>
      <c r="E225" s="7"/>
      <c r="F225" s="7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7"/>
    </row>
    <row r="226" spans="1:26" ht="15.75" customHeight="1" x14ac:dyDescent="0.2">
      <c r="A226" s="7"/>
      <c r="B226" s="7"/>
      <c r="C226" s="7"/>
      <c r="D226" s="7"/>
      <c r="E226" s="7"/>
      <c r="F226" s="7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7"/>
    </row>
    <row r="227" spans="1:26" ht="15.75" customHeight="1" x14ac:dyDescent="0.2">
      <c r="A227" s="7"/>
      <c r="B227" s="7"/>
      <c r="C227" s="7"/>
      <c r="D227" s="7"/>
      <c r="E227" s="7"/>
      <c r="F227" s="7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7"/>
    </row>
    <row r="228" spans="1:26" ht="15.75" customHeight="1" x14ac:dyDescent="0.2">
      <c r="A228" s="7"/>
      <c r="B228" s="7"/>
      <c r="C228" s="7"/>
      <c r="D228" s="7"/>
      <c r="E228" s="7"/>
      <c r="F228" s="7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7"/>
    </row>
    <row r="229" spans="1:26" ht="15.75" customHeight="1" x14ac:dyDescent="0.2">
      <c r="A229" s="7"/>
      <c r="B229" s="7"/>
      <c r="C229" s="7"/>
      <c r="D229" s="7"/>
      <c r="E229" s="7"/>
      <c r="F229" s="7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7"/>
    </row>
    <row r="230" spans="1:26" ht="15.75" customHeight="1" x14ac:dyDescent="0.2">
      <c r="A230" s="7"/>
      <c r="B230" s="7"/>
      <c r="C230" s="7"/>
      <c r="D230" s="7"/>
      <c r="E230" s="7"/>
      <c r="F230" s="7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7"/>
    </row>
    <row r="231" spans="1:26" ht="15.75" customHeight="1" x14ac:dyDescent="0.2">
      <c r="A231" s="7"/>
      <c r="B231" s="7"/>
      <c r="C231" s="7"/>
      <c r="D231" s="7"/>
      <c r="E231" s="7"/>
      <c r="F231" s="7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7"/>
    </row>
    <row r="232" spans="1:26" ht="15.75" customHeight="1" x14ac:dyDescent="0.2">
      <c r="A232" s="7"/>
      <c r="B232" s="7"/>
      <c r="C232" s="7"/>
      <c r="D232" s="7"/>
      <c r="E232" s="7"/>
      <c r="F232" s="7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7"/>
    </row>
    <row r="233" spans="1:26" ht="15.75" customHeight="1" x14ac:dyDescent="0.2">
      <c r="A233" s="7"/>
      <c r="B233" s="7"/>
      <c r="C233" s="7"/>
      <c r="D233" s="7"/>
      <c r="E233" s="7"/>
      <c r="F233" s="7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7"/>
    </row>
    <row r="234" spans="1:26" ht="15.75" customHeight="1" x14ac:dyDescent="0.2">
      <c r="A234" s="7"/>
      <c r="B234" s="7"/>
      <c r="C234" s="7"/>
      <c r="D234" s="7"/>
      <c r="E234" s="7"/>
      <c r="F234" s="7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7"/>
    </row>
    <row r="235" spans="1:26" ht="15.75" customHeight="1" x14ac:dyDescent="0.2">
      <c r="A235" s="7"/>
      <c r="B235" s="7"/>
      <c r="C235" s="7"/>
      <c r="D235" s="7"/>
      <c r="E235" s="7"/>
      <c r="F235" s="7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7"/>
    </row>
    <row r="236" spans="1:26" ht="15.75" customHeight="1" x14ac:dyDescent="0.2">
      <c r="A236" s="7"/>
      <c r="B236" s="7"/>
      <c r="C236" s="7"/>
      <c r="D236" s="7"/>
      <c r="E236" s="7"/>
      <c r="F236" s="7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7"/>
    </row>
    <row r="237" spans="1:26" ht="15.75" customHeight="1" x14ac:dyDescent="0.2">
      <c r="A237" s="7"/>
      <c r="B237" s="7"/>
      <c r="C237" s="7"/>
      <c r="D237" s="7"/>
      <c r="E237" s="7"/>
      <c r="F237" s="7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7"/>
    </row>
    <row r="238" spans="1:26" ht="15.75" customHeight="1" x14ac:dyDescent="0.2">
      <c r="A238" s="7"/>
      <c r="B238" s="7"/>
      <c r="C238" s="7"/>
      <c r="D238" s="7"/>
      <c r="E238" s="7"/>
      <c r="F238" s="7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7"/>
    </row>
    <row r="239" spans="1:26" ht="15.75" customHeight="1" x14ac:dyDescent="0.2">
      <c r="A239" s="7"/>
      <c r="B239" s="7"/>
      <c r="C239" s="7"/>
      <c r="D239" s="7"/>
      <c r="E239" s="7"/>
      <c r="F239" s="7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7"/>
    </row>
    <row r="240" spans="1:26" ht="15.75" customHeight="1" x14ac:dyDescent="0.2">
      <c r="A240" s="7"/>
      <c r="B240" s="7"/>
      <c r="C240" s="7"/>
      <c r="D240" s="7"/>
      <c r="E240" s="7"/>
      <c r="F240" s="7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7"/>
    </row>
    <row r="241" spans="1:26" ht="15.75" customHeight="1" x14ac:dyDescent="0.2">
      <c r="A241" s="7"/>
      <c r="B241" s="7"/>
      <c r="C241" s="7"/>
      <c r="D241" s="7"/>
      <c r="E241" s="7"/>
      <c r="F241" s="7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7"/>
    </row>
    <row r="242" spans="1:26" ht="15.75" customHeight="1" x14ac:dyDescent="0.2">
      <c r="A242" s="7"/>
      <c r="B242" s="7"/>
      <c r="C242" s="7"/>
      <c r="D242" s="7"/>
      <c r="E242" s="7"/>
      <c r="F242" s="7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7"/>
    </row>
    <row r="243" spans="1:26" ht="15.75" customHeight="1" x14ac:dyDescent="0.2">
      <c r="A243" s="7"/>
      <c r="B243" s="7"/>
      <c r="C243" s="7"/>
      <c r="D243" s="7"/>
      <c r="E243" s="7"/>
      <c r="F243" s="7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7"/>
    </row>
    <row r="244" spans="1:26" ht="15.75" customHeight="1" x14ac:dyDescent="0.2">
      <c r="A244" s="7"/>
      <c r="B244" s="7"/>
      <c r="C244" s="7"/>
      <c r="D244" s="7"/>
      <c r="E244" s="7"/>
      <c r="F244" s="7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7"/>
    </row>
    <row r="245" spans="1:26" ht="15.75" customHeight="1" x14ac:dyDescent="0.2">
      <c r="A245" s="7"/>
      <c r="B245" s="7"/>
      <c r="C245" s="7"/>
      <c r="D245" s="7"/>
      <c r="E245" s="7"/>
      <c r="F245" s="7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7"/>
    </row>
    <row r="246" spans="1:26" ht="15.75" customHeight="1" x14ac:dyDescent="0.2">
      <c r="A246" s="7"/>
      <c r="B246" s="7"/>
      <c r="C246" s="7"/>
      <c r="D246" s="7"/>
      <c r="E246" s="7"/>
      <c r="F246" s="7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7"/>
    </row>
    <row r="247" spans="1:26" ht="15.75" customHeight="1" x14ac:dyDescent="0.2">
      <c r="A247" s="7"/>
      <c r="B247" s="7"/>
      <c r="C247" s="7"/>
      <c r="D247" s="7"/>
      <c r="E247" s="7"/>
      <c r="F247" s="7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7"/>
    </row>
    <row r="248" spans="1:26" ht="15.75" customHeight="1" x14ac:dyDescent="0.2">
      <c r="A248" s="7"/>
      <c r="B248" s="7"/>
      <c r="C248" s="7"/>
      <c r="D248" s="7"/>
      <c r="E248" s="7"/>
      <c r="F248" s="7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7"/>
    </row>
    <row r="249" spans="1:26" ht="15.75" customHeight="1" x14ac:dyDescent="0.2">
      <c r="A249" s="7"/>
      <c r="B249" s="7"/>
      <c r="C249" s="7"/>
      <c r="D249" s="7"/>
      <c r="E249" s="7"/>
      <c r="F249" s="7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7"/>
    </row>
    <row r="250" spans="1:26" ht="15.75" customHeight="1" x14ac:dyDescent="0.2">
      <c r="A250" s="7"/>
      <c r="B250" s="7"/>
      <c r="C250" s="7"/>
      <c r="D250" s="7"/>
      <c r="E250" s="7"/>
      <c r="F250" s="7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7"/>
    </row>
    <row r="251" spans="1:26" ht="15.75" customHeight="1" x14ac:dyDescent="0.2">
      <c r="A251" s="7"/>
      <c r="B251" s="7"/>
      <c r="C251" s="7"/>
      <c r="D251" s="7"/>
      <c r="E251" s="7"/>
      <c r="F251" s="7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7"/>
    </row>
    <row r="252" spans="1:26" ht="15.75" customHeight="1" x14ac:dyDescent="0.2">
      <c r="A252" s="7"/>
      <c r="B252" s="7"/>
      <c r="C252" s="7"/>
      <c r="D252" s="7"/>
      <c r="E252" s="7"/>
      <c r="F252" s="7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7"/>
    </row>
    <row r="253" spans="1:26" ht="15.75" customHeight="1" x14ac:dyDescent="0.2">
      <c r="A253" s="7"/>
      <c r="B253" s="7"/>
      <c r="C253" s="7"/>
      <c r="D253" s="7"/>
      <c r="E253" s="7"/>
      <c r="F253" s="7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7"/>
    </row>
    <row r="254" spans="1:26" ht="15.75" customHeight="1" x14ac:dyDescent="0.2">
      <c r="A254" s="7"/>
      <c r="B254" s="7"/>
      <c r="C254" s="7"/>
      <c r="D254" s="7"/>
      <c r="E254" s="7"/>
      <c r="F254" s="7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7"/>
    </row>
    <row r="255" spans="1:26" ht="15.75" customHeight="1" x14ac:dyDescent="0.2">
      <c r="A255" s="7"/>
      <c r="B255" s="7"/>
      <c r="C255" s="7"/>
      <c r="D255" s="7"/>
      <c r="E255" s="7"/>
      <c r="F255" s="7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7"/>
    </row>
    <row r="256" spans="1:26" ht="15.75" customHeight="1" x14ac:dyDescent="0.2">
      <c r="A256" s="7"/>
      <c r="B256" s="7"/>
      <c r="C256" s="7"/>
      <c r="D256" s="7"/>
      <c r="E256" s="7"/>
      <c r="F256" s="7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7"/>
    </row>
    <row r="257" spans="1:26" ht="15.75" customHeight="1" x14ac:dyDescent="0.2">
      <c r="A257" s="7"/>
      <c r="B257" s="7"/>
      <c r="C257" s="7"/>
      <c r="D257" s="7"/>
      <c r="E257" s="7"/>
      <c r="F257" s="7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7"/>
    </row>
    <row r="258" spans="1:26" ht="15.75" customHeight="1" x14ac:dyDescent="0.2">
      <c r="A258" s="7"/>
      <c r="B258" s="7"/>
      <c r="C258" s="7"/>
      <c r="D258" s="7"/>
      <c r="E258" s="7"/>
      <c r="F258" s="7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7"/>
    </row>
    <row r="259" spans="1:26" ht="15.75" customHeight="1" x14ac:dyDescent="0.2">
      <c r="A259" s="7"/>
      <c r="B259" s="7"/>
      <c r="C259" s="7"/>
      <c r="D259" s="7"/>
      <c r="E259" s="7"/>
      <c r="F259" s="7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7"/>
    </row>
    <row r="260" spans="1:26" ht="15.75" customHeight="1" x14ac:dyDescent="0.2">
      <c r="A260" s="7"/>
      <c r="B260" s="7"/>
      <c r="C260" s="7"/>
      <c r="D260" s="7"/>
      <c r="E260" s="7"/>
      <c r="F260" s="7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7"/>
    </row>
    <row r="261" spans="1:26" ht="15.75" customHeight="1" x14ac:dyDescent="0.2">
      <c r="A261" s="7"/>
      <c r="B261" s="7"/>
      <c r="C261" s="7"/>
      <c r="D261" s="7"/>
      <c r="E261" s="7"/>
      <c r="F261" s="7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7"/>
    </row>
    <row r="262" spans="1:26" ht="15.75" customHeight="1" x14ac:dyDescent="0.2">
      <c r="A262" s="7"/>
      <c r="B262" s="7"/>
      <c r="C262" s="7"/>
      <c r="D262" s="7"/>
      <c r="E262" s="7"/>
      <c r="F262" s="7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7"/>
    </row>
    <row r="263" spans="1:26" ht="15.75" customHeight="1" x14ac:dyDescent="0.2">
      <c r="A263" s="7"/>
      <c r="B263" s="7"/>
      <c r="C263" s="7"/>
      <c r="D263" s="7"/>
      <c r="E263" s="7"/>
      <c r="F263" s="7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7"/>
    </row>
    <row r="264" spans="1:26" ht="15.75" customHeight="1" x14ac:dyDescent="0.2">
      <c r="A264" s="7"/>
      <c r="B264" s="7"/>
      <c r="C264" s="7"/>
      <c r="D264" s="7"/>
      <c r="E264" s="7"/>
      <c r="F264" s="7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7"/>
    </row>
    <row r="265" spans="1:26" ht="15.75" customHeight="1" x14ac:dyDescent="0.2">
      <c r="A265" s="7"/>
      <c r="B265" s="7"/>
      <c r="C265" s="7"/>
      <c r="D265" s="7"/>
      <c r="E265" s="7"/>
      <c r="F265" s="7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7"/>
    </row>
    <row r="266" spans="1:26" ht="15.75" customHeight="1" x14ac:dyDescent="0.2">
      <c r="A266" s="7"/>
      <c r="B266" s="7"/>
      <c r="C266" s="7"/>
      <c r="D266" s="7"/>
      <c r="E266" s="7"/>
      <c r="F266" s="7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7"/>
    </row>
    <row r="267" spans="1:26" ht="15.75" customHeight="1" x14ac:dyDescent="0.2">
      <c r="A267" s="7"/>
      <c r="B267" s="7"/>
      <c r="C267" s="7"/>
      <c r="D267" s="7"/>
      <c r="E267" s="7"/>
      <c r="F267" s="7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7"/>
    </row>
    <row r="268" spans="1:26" ht="15.75" customHeight="1" x14ac:dyDescent="0.2">
      <c r="A268" s="7"/>
      <c r="B268" s="7"/>
      <c r="C268" s="7"/>
      <c r="D268" s="7"/>
      <c r="E268" s="7"/>
      <c r="F268" s="7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7"/>
    </row>
    <row r="269" spans="1:26" ht="15.75" customHeight="1" x14ac:dyDescent="0.2">
      <c r="A269" s="7"/>
      <c r="B269" s="7"/>
      <c r="C269" s="7"/>
      <c r="D269" s="7"/>
      <c r="E269" s="7"/>
      <c r="F269" s="7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7"/>
    </row>
    <row r="270" spans="1:26" ht="15.75" customHeight="1" x14ac:dyDescent="0.2">
      <c r="A270" s="7"/>
      <c r="B270" s="7"/>
      <c r="C270" s="7"/>
      <c r="D270" s="7"/>
      <c r="E270" s="7"/>
      <c r="F270" s="7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7"/>
    </row>
    <row r="271" spans="1:26" ht="15.75" customHeight="1" x14ac:dyDescent="0.2">
      <c r="A271" s="7"/>
      <c r="B271" s="7"/>
      <c r="C271" s="7"/>
      <c r="D271" s="7"/>
      <c r="E271" s="7"/>
      <c r="F271" s="7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7"/>
    </row>
    <row r="272" spans="1:26" ht="15.75" customHeight="1" x14ac:dyDescent="0.2">
      <c r="A272" s="7"/>
      <c r="B272" s="7"/>
      <c r="C272" s="7"/>
      <c r="D272" s="7"/>
      <c r="E272" s="7"/>
      <c r="F272" s="7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7"/>
    </row>
    <row r="273" spans="1:26" ht="15.75" customHeight="1" x14ac:dyDescent="0.2">
      <c r="A273" s="7"/>
      <c r="B273" s="7"/>
      <c r="C273" s="7"/>
      <c r="D273" s="7"/>
      <c r="E273" s="7"/>
      <c r="F273" s="7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7"/>
    </row>
    <row r="274" spans="1:26" ht="15.75" customHeight="1" x14ac:dyDescent="0.2">
      <c r="A274" s="7"/>
      <c r="B274" s="7"/>
      <c r="C274" s="7"/>
      <c r="D274" s="7"/>
      <c r="E274" s="7"/>
      <c r="F274" s="7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7"/>
    </row>
    <row r="275" spans="1:26" ht="15.75" customHeight="1" x14ac:dyDescent="0.2">
      <c r="A275" s="7"/>
      <c r="B275" s="7"/>
      <c r="C275" s="7"/>
      <c r="D275" s="7"/>
      <c r="E275" s="7"/>
      <c r="F275" s="7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7"/>
    </row>
    <row r="276" spans="1:26" ht="15.75" customHeight="1" x14ac:dyDescent="0.2">
      <c r="A276" s="7"/>
      <c r="B276" s="7"/>
      <c r="C276" s="7"/>
      <c r="D276" s="7"/>
      <c r="E276" s="7"/>
      <c r="F276" s="7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7"/>
    </row>
    <row r="277" spans="1:26" ht="15.75" customHeight="1" x14ac:dyDescent="0.2">
      <c r="A277" s="7"/>
      <c r="B277" s="7"/>
      <c r="C277" s="7"/>
      <c r="D277" s="7"/>
      <c r="E277" s="7"/>
      <c r="F277" s="7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7"/>
    </row>
    <row r="278" spans="1:26" ht="15.75" customHeight="1" x14ac:dyDescent="0.2">
      <c r="A278" s="7"/>
      <c r="B278" s="7"/>
      <c r="C278" s="7"/>
      <c r="D278" s="7"/>
      <c r="E278" s="7"/>
      <c r="F278" s="7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7"/>
    </row>
    <row r="279" spans="1:26" ht="15.75" customHeight="1" x14ac:dyDescent="0.2">
      <c r="A279" s="7"/>
      <c r="B279" s="7"/>
      <c r="C279" s="7"/>
      <c r="D279" s="7"/>
      <c r="E279" s="7"/>
      <c r="F279" s="7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7"/>
    </row>
    <row r="280" spans="1:26" ht="15.75" customHeight="1" x14ac:dyDescent="0.2">
      <c r="A280" s="7"/>
      <c r="B280" s="7"/>
      <c r="C280" s="7"/>
      <c r="D280" s="7"/>
      <c r="E280" s="7"/>
      <c r="F280" s="7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7"/>
    </row>
    <row r="281" spans="1:26" ht="15.75" customHeight="1" x14ac:dyDescent="0.2">
      <c r="A281" s="7"/>
      <c r="B281" s="7"/>
      <c r="C281" s="7"/>
      <c r="D281" s="7"/>
      <c r="E281" s="7"/>
      <c r="F281" s="7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7"/>
    </row>
    <row r="282" spans="1:26" ht="15.75" customHeight="1" x14ac:dyDescent="0.2">
      <c r="A282" s="7"/>
      <c r="B282" s="7"/>
      <c r="C282" s="7"/>
      <c r="D282" s="7"/>
      <c r="E282" s="7"/>
      <c r="F282" s="7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7"/>
    </row>
    <row r="283" spans="1:26" ht="15.75" customHeight="1" x14ac:dyDescent="0.2">
      <c r="A283" s="7"/>
      <c r="B283" s="7"/>
      <c r="C283" s="7"/>
      <c r="D283" s="7"/>
      <c r="E283" s="7"/>
      <c r="F283" s="7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7"/>
    </row>
    <row r="284" spans="1:26" ht="15.75" customHeight="1" x14ac:dyDescent="0.2">
      <c r="A284" s="7"/>
      <c r="B284" s="7"/>
      <c r="C284" s="7"/>
      <c r="D284" s="7"/>
      <c r="E284" s="7"/>
      <c r="F284" s="7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7"/>
    </row>
    <row r="285" spans="1:26" ht="15.75" customHeight="1" x14ac:dyDescent="0.2">
      <c r="A285" s="7"/>
      <c r="B285" s="7"/>
      <c r="C285" s="7"/>
      <c r="D285" s="7"/>
      <c r="E285" s="7"/>
      <c r="F285" s="7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7"/>
    </row>
    <row r="286" spans="1:26" ht="15.75" customHeight="1" x14ac:dyDescent="0.2">
      <c r="A286" s="7"/>
      <c r="B286" s="7"/>
      <c r="C286" s="7"/>
      <c r="D286" s="7"/>
      <c r="E286" s="7"/>
      <c r="F286" s="7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7"/>
    </row>
    <row r="287" spans="1:26" ht="15.75" customHeight="1" x14ac:dyDescent="0.2">
      <c r="A287" s="7"/>
      <c r="B287" s="7"/>
      <c r="C287" s="7"/>
      <c r="D287" s="7"/>
      <c r="E287" s="7"/>
      <c r="F287" s="7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7"/>
    </row>
    <row r="288" spans="1:26" ht="15.75" customHeight="1" x14ac:dyDescent="0.2">
      <c r="A288" s="7"/>
      <c r="B288" s="7"/>
      <c r="C288" s="7"/>
      <c r="D288" s="7"/>
      <c r="E288" s="7"/>
      <c r="F288" s="7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7"/>
    </row>
    <row r="289" spans="1:26" ht="15.75" customHeight="1" x14ac:dyDescent="0.2">
      <c r="A289" s="7"/>
      <c r="B289" s="7"/>
      <c r="C289" s="7"/>
      <c r="D289" s="7"/>
      <c r="E289" s="7"/>
      <c r="F289" s="7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7"/>
    </row>
    <row r="290" spans="1:26" ht="15.75" customHeight="1" x14ac:dyDescent="0.2">
      <c r="A290" s="7"/>
      <c r="B290" s="7"/>
      <c r="C290" s="7"/>
      <c r="D290" s="7"/>
      <c r="E290" s="7"/>
      <c r="F290" s="7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7"/>
    </row>
    <row r="291" spans="1:26" ht="15.75" customHeight="1" x14ac:dyDescent="0.2">
      <c r="A291" s="7"/>
      <c r="B291" s="7"/>
      <c r="C291" s="7"/>
      <c r="D291" s="7"/>
      <c r="E291" s="7"/>
      <c r="F291" s="7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7"/>
    </row>
    <row r="292" spans="1:26" ht="15.75" customHeight="1" x14ac:dyDescent="0.2">
      <c r="A292" s="7"/>
      <c r="B292" s="7"/>
      <c r="C292" s="7"/>
      <c r="D292" s="7"/>
      <c r="E292" s="7"/>
      <c r="F292" s="7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7"/>
    </row>
    <row r="293" spans="1:26" ht="15.75" customHeight="1" x14ac:dyDescent="0.2">
      <c r="A293" s="7"/>
      <c r="B293" s="7"/>
      <c r="C293" s="7"/>
      <c r="D293" s="7"/>
      <c r="E293" s="7"/>
      <c r="F293" s="7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7"/>
    </row>
    <row r="294" spans="1:26" ht="15.75" customHeight="1" x14ac:dyDescent="0.2">
      <c r="A294" s="7"/>
      <c r="B294" s="7"/>
      <c r="C294" s="7"/>
      <c r="D294" s="7"/>
      <c r="E294" s="7"/>
      <c r="F294" s="7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7"/>
    </row>
    <row r="295" spans="1:26" ht="15.75" customHeight="1" x14ac:dyDescent="0.2">
      <c r="A295" s="7"/>
      <c r="B295" s="7"/>
      <c r="C295" s="7"/>
      <c r="D295" s="7"/>
      <c r="E295" s="7"/>
      <c r="F295" s="7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7"/>
    </row>
    <row r="296" spans="1:26" ht="15.75" customHeight="1" x14ac:dyDescent="0.2">
      <c r="A296" s="7"/>
      <c r="B296" s="7"/>
      <c r="C296" s="7"/>
      <c r="D296" s="7"/>
      <c r="E296" s="7"/>
      <c r="F296" s="7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7"/>
    </row>
    <row r="297" spans="1:26" ht="15.75" customHeight="1" x14ac:dyDescent="0.2">
      <c r="A297" s="7"/>
      <c r="B297" s="7"/>
      <c r="C297" s="7"/>
      <c r="D297" s="7"/>
      <c r="E297" s="7"/>
      <c r="F297" s="7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7"/>
    </row>
    <row r="298" spans="1:26" ht="15.75" customHeight="1" x14ac:dyDescent="0.2">
      <c r="A298" s="7"/>
      <c r="B298" s="7"/>
      <c r="C298" s="7"/>
      <c r="D298" s="7"/>
      <c r="E298" s="7"/>
      <c r="F298" s="7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7"/>
    </row>
    <row r="299" spans="1:26" ht="15.75" customHeight="1" x14ac:dyDescent="0.2">
      <c r="A299" s="7"/>
      <c r="B299" s="7"/>
      <c r="C299" s="7"/>
      <c r="D299" s="7"/>
      <c r="E299" s="7"/>
      <c r="F299" s="7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7"/>
    </row>
    <row r="300" spans="1:26" ht="15.75" customHeight="1" x14ac:dyDescent="0.2">
      <c r="A300" s="7"/>
      <c r="B300" s="7"/>
      <c r="C300" s="7"/>
      <c r="D300" s="7"/>
      <c r="E300" s="7"/>
      <c r="F300" s="7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7"/>
    </row>
    <row r="301" spans="1:26" ht="15.75" customHeight="1" x14ac:dyDescent="0.2">
      <c r="A301" s="7"/>
      <c r="B301" s="7"/>
      <c r="C301" s="7"/>
      <c r="D301" s="7"/>
      <c r="E301" s="7"/>
      <c r="F301" s="7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7"/>
    </row>
    <row r="302" spans="1:26" ht="15.75" customHeight="1" x14ac:dyDescent="0.2">
      <c r="A302" s="7"/>
      <c r="B302" s="7"/>
      <c r="C302" s="7"/>
      <c r="D302" s="7"/>
      <c r="E302" s="7"/>
      <c r="F302" s="7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7"/>
    </row>
    <row r="303" spans="1:26" ht="15.75" customHeight="1" x14ac:dyDescent="0.2">
      <c r="A303" s="7"/>
      <c r="B303" s="7"/>
      <c r="C303" s="7"/>
      <c r="D303" s="7"/>
      <c r="E303" s="7"/>
      <c r="F303" s="7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7"/>
    </row>
    <row r="304" spans="1:26" ht="15.75" customHeight="1" x14ac:dyDescent="0.2">
      <c r="A304" s="7"/>
      <c r="B304" s="7"/>
      <c r="C304" s="7"/>
      <c r="D304" s="7"/>
      <c r="E304" s="7"/>
      <c r="F304" s="7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7"/>
    </row>
    <row r="305" spans="1:26" ht="15.75" customHeight="1" x14ac:dyDescent="0.2">
      <c r="A305" s="7"/>
      <c r="B305" s="7"/>
      <c r="C305" s="7"/>
      <c r="D305" s="7"/>
      <c r="E305" s="7"/>
      <c r="F305" s="7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7"/>
    </row>
    <row r="306" spans="1:26" ht="15.75" customHeight="1" x14ac:dyDescent="0.2">
      <c r="A306" s="7"/>
      <c r="B306" s="7"/>
      <c r="C306" s="7"/>
      <c r="D306" s="7"/>
      <c r="E306" s="7"/>
      <c r="F306" s="7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7"/>
    </row>
    <row r="307" spans="1:26" ht="15.75" customHeight="1" x14ac:dyDescent="0.2">
      <c r="A307" s="7"/>
      <c r="B307" s="7"/>
      <c r="C307" s="7"/>
      <c r="D307" s="7"/>
      <c r="E307" s="7"/>
      <c r="F307" s="7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7"/>
    </row>
    <row r="308" spans="1:26" ht="15.75" customHeight="1" x14ac:dyDescent="0.25"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</row>
    <row r="309" spans="1:26" ht="15.75" customHeight="1" x14ac:dyDescent="0.25"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</row>
    <row r="310" spans="1:26" ht="15.75" customHeight="1" x14ac:dyDescent="0.25"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</row>
    <row r="311" spans="1:26" ht="15.75" customHeight="1" x14ac:dyDescent="0.25"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</row>
    <row r="312" spans="1:26" ht="15.75" customHeight="1" x14ac:dyDescent="0.25"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</row>
    <row r="313" spans="1:26" ht="15.75" customHeight="1" x14ac:dyDescent="0.25"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</row>
    <row r="314" spans="1:26" ht="15.75" customHeight="1" x14ac:dyDescent="0.25"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</row>
    <row r="315" spans="1:26" ht="15.75" customHeight="1" x14ac:dyDescent="0.25"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</row>
    <row r="316" spans="1:26" ht="15.75" customHeight="1" x14ac:dyDescent="0.25"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</row>
    <row r="317" spans="1:26" ht="15.75" customHeight="1" x14ac:dyDescent="0.25"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</row>
    <row r="318" spans="1:26" ht="15.75" customHeight="1" x14ac:dyDescent="0.25"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</row>
    <row r="319" spans="1:26" ht="15.75" customHeight="1" x14ac:dyDescent="0.25"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</row>
    <row r="320" spans="1:26" ht="15.75" customHeight="1" x14ac:dyDescent="0.25"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</row>
    <row r="321" spans="7:25" ht="15.75" customHeight="1" x14ac:dyDescent="0.25"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</row>
    <row r="322" spans="7:25" ht="15.75" customHeight="1" x14ac:dyDescent="0.25"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</row>
    <row r="323" spans="7:25" ht="15.75" customHeight="1" x14ac:dyDescent="0.25"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</row>
    <row r="324" spans="7:25" ht="15.75" customHeight="1" x14ac:dyDescent="0.25"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</row>
    <row r="325" spans="7:25" ht="15.75" customHeight="1" x14ac:dyDescent="0.25"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</row>
    <row r="326" spans="7:25" ht="15.75" customHeight="1" x14ac:dyDescent="0.25"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</row>
    <row r="327" spans="7:25" ht="15.75" customHeight="1" x14ac:dyDescent="0.25"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</row>
    <row r="328" spans="7:25" ht="15.75" customHeight="1" x14ac:dyDescent="0.25"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</row>
    <row r="329" spans="7:25" ht="15.75" customHeight="1" x14ac:dyDescent="0.25"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</row>
    <row r="330" spans="7:25" ht="15.75" customHeight="1" x14ac:dyDescent="0.25"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</row>
    <row r="331" spans="7:25" ht="15.75" customHeight="1" x14ac:dyDescent="0.25"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</row>
    <row r="332" spans="7:25" ht="15.75" customHeight="1" x14ac:dyDescent="0.25"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</row>
    <row r="333" spans="7:25" ht="15.75" customHeight="1" x14ac:dyDescent="0.25"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</row>
    <row r="334" spans="7:25" ht="15.75" customHeight="1" x14ac:dyDescent="0.25"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</row>
    <row r="335" spans="7:25" ht="15.75" customHeight="1" x14ac:dyDescent="0.25"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</row>
    <row r="336" spans="7:25" ht="15.75" customHeight="1" x14ac:dyDescent="0.25"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</row>
    <row r="337" spans="7:25" ht="15.75" customHeight="1" x14ac:dyDescent="0.25"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</row>
    <row r="338" spans="7:25" ht="15.75" customHeight="1" x14ac:dyDescent="0.25"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</row>
    <row r="339" spans="7:25" ht="15.75" customHeight="1" x14ac:dyDescent="0.25"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</row>
    <row r="340" spans="7:25" ht="15.75" customHeight="1" x14ac:dyDescent="0.25"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</row>
    <row r="341" spans="7:25" ht="15.75" customHeight="1" x14ac:dyDescent="0.25"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</row>
    <row r="342" spans="7:25" ht="15.75" customHeight="1" x14ac:dyDescent="0.25"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</row>
    <row r="343" spans="7:25" ht="15.75" customHeight="1" x14ac:dyDescent="0.25"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</row>
    <row r="344" spans="7:25" ht="15.75" customHeight="1" x14ac:dyDescent="0.25"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</row>
    <row r="345" spans="7:25" ht="15.75" customHeight="1" x14ac:dyDescent="0.25"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</row>
    <row r="346" spans="7:25" ht="15.75" customHeight="1" x14ac:dyDescent="0.25"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</row>
    <row r="347" spans="7:25" ht="15.75" customHeight="1" x14ac:dyDescent="0.25"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</row>
    <row r="348" spans="7:25" ht="15.75" customHeight="1" x14ac:dyDescent="0.25"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</row>
    <row r="349" spans="7:25" ht="15.75" customHeight="1" x14ac:dyDescent="0.25"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</row>
    <row r="350" spans="7:25" ht="15.75" customHeight="1" x14ac:dyDescent="0.25"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</row>
    <row r="351" spans="7:25" ht="15.75" customHeight="1" x14ac:dyDescent="0.25"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</row>
    <row r="352" spans="7:25" ht="15.75" customHeight="1" x14ac:dyDescent="0.25"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</row>
    <row r="353" spans="7:25" ht="15.75" customHeight="1" x14ac:dyDescent="0.25"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</row>
    <row r="354" spans="7:25" ht="15.75" customHeight="1" x14ac:dyDescent="0.25"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</row>
    <row r="355" spans="7:25" ht="15.75" customHeight="1" x14ac:dyDescent="0.25"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</row>
    <row r="356" spans="7:25" ht="15.75" customHeight="1" x14ac:dyDescent="0.25"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</row>
    <row r="357" spans="7:25" ht="15.75" customHeight="1" x14ac:dyDescent="0.25"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</row>
    <row r="358" spans="7:25" ht="15.75" customHeight="1" x14ac:dyDescent="0.25"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</row>
    <row r="359" spans="7:25" ht="15.75" customHeight="1" x14ac:dyDescent="0.25"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</row>
    <row r="360" spans="7:25" ht="15.75" customHeight="1" x14ac:dyDescent="0.25"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</row>
    <row r="361" spans="7:25" ht="15.75" customHeight="1" x14ac:dyDescent="0.25"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</row>
    <row r="362" spans="7:25" ht="15.75" customHeight="1" x14ac:dyDescent="0.25"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</row>
    <row r="363" spans="7:25" ht="15.75" customHeight="1" x14ac:dyDescent="0.25"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</row>
    <row r="364" spans="7:25" ht="15.75" customHeight="1" x14ac:dyDescent="0.25"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</row>
    <row r="365" spans="7:25" ht="15.75" customHeight="1" x14ac:dyDescent="0.25"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</row>
    <row r="366" spans="7:25" ht="15.75" customHeight="1" x14ac:dyDescent="0.25"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</row>
    <row r="367" spans="7:25" ht="15.75" customHeight="1" x14ac:dyDescent="0.25"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</row>
    <row r="368" spans="7:25" ht="15.75" customHeight="1" x14ac:dyDescent="0.25"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</row>
    <row r="369" spans="7:25" ht="15.75" customHeight="1" x14ac:dyDescent="0.25"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</row>
    <row r="370" spans="7:25" ht="15.75" customHeight="1" x14ac:dyDescent="0.25"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</row>
    <row r="371" spans="7:25" ht="15.75" customHeight="1" x14ac:dyDescent="0.25"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</row>
    <row r="372" spans="7:25" ht="15.75" customHeight="1" x14ac:dyDescent="0.25"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</row>
    <row r="373" spans="7:25" ht="15.75" customHeight="1" x14ac:dyDescent="0.25"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</row>
    <row r="374" spans="7:25" ht="15.75" customHeight="1" x14ac:dyDescent="0.25"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</row>
    <row r="375" spans="7:25" ht="15.75" customHeight="1" x14ac:dyDescent="0.25"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</row>
    <row r="376" spans="7:25" ht="15.75" customHeight="1" x14ac:dyDescent="0.25"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</row>
    <row r="377" spans="7:25" ht="15.75" customHeight="1" x14ac:dyDescent="0.25"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</row>
    <row r="378" spans="7:25" ht="15.75" customHeight="1" x14ac:dyDescent="0.25"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</row>
    <row r="379" spans="7:25" ht="15.75" customHeight="1" x14ac:dyDescent="0.25"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</row>
    <row r="380" spans="7:25" ht="15.75" customHeight="1" x14ac:dyDescent="0.25"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</row>
    <row r="381" spans="7:25" ht="15.75" customHeight="1" x14ac:dyDescent="0.25"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</row>
    <row r="382" spans="7:25" ht="15.75" customHeight="1" x14ac:dyDescent="0.25"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</row>
    <row r="383" spans="7:25" ht="15.75" customHeight="1" x14ac:dyDescent="0.25"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</row>
    <row r="384" spans="7:25" ht="15.75" customHeight="1" x14ac:dyDescent="0.25"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</row>
    <row r="385" spans="7:25" ht="15.75" customHeight="1" x14ac:dyDescent="0.25"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</row>
    <row r="386" spans="7:25" ht="15.75" customHeight="1" x14ac:dyDescent="0.25"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</row>
    <row r="387" spans="7:25" ht="15.75" customHeight="1" x14ac:dyDescent="0.25"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</row>
    <row r="388" spans="7:25" ht="15.75" customHeight="1" x14ac:dyDescent="0.25"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</row>
    <row r="389" spans="7:25" ht="15.75" customHeight="1" x14ac:dyDescent="0.25"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</row>
    <row r="390" spans="7:25" ht="15.75" customHeight="1" x14ac:dyDescent="0.25"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</row>
    <row r="391" spans="7:25" ht="15.75" customHeight="1" x14ac:dyDescent="0.25"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</row>
    <row r="392" spans="7:25" ht="15.75" customHeight="1" x14ac:dyDescent="0.25"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</row>
    <row r="393" spans="7:25" ht="15.75" customHeight="1" x14ac:dyDescent="0.25"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</row>
    <row r="394" spans="7:25" ht="15.75" customHeight="1" x14ac:dyDescent="0.25"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</row>
    <row r="395" spans="7:25" ht="15.75" customHeight="1" x14ac:dyDescent="0.25"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</row>
    <row r="396" spans="7:25" ht="15.75" customHeight="1" x14ac:dyDescent="0.25"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</row>
    <row r="397" spans="7:25" ht="15.75" customHeight="1" x14ac:dyDescent="0.25"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</row>
    <row r="398" spans="7:25" ht="15.75" customHeight="1" x14ac:dyDescent="0.25"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</row>
    <row r="399" spans="7:25" ht="15.75" customHeight="1" x14ac:dyDescent="0.25"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</row>
    <row r="400" spans="7:25" ht="15.75" customHeight="1" x14ac:dyDescent="0.25"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</row>
    <row r="401" spans="7:25" ht="15.75" customHeight="1" x14ac:dyDescent="0.25"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</row>
    <row r="402" spans="7:25" ht="15.75" customHeight="1" x14ac:dyDescent="0.25"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</row>
    <row r="403" spans="7:25" ht="15.75" customHeight="1" x14ac:dyDescent="0.25"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</row>
    <row r="404" spans="7:25" ht="15.75" customHeight="1" x14ac:dyDescent="0.25"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</row>
    <row r="405" spans="7:25" ht="15.75" customHeight="1" x14ac:dyDescent="0.25"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</row>
    <row r="406" spans="7:25" ht="15.75" customHeight="1" x14ac:dyDescent="0.25"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</row>
    <row r="407" spans="7:25" ht="15.75" customHeight="1" x14ac:dyDescent="0.25"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</row>
    <row r="408" spans="7:25" ht="15.75" customHeight="1" x14ac:dyDescent="0.25"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</row>
    <row r="409" spans="7:25" ht="15.75" customHeight="1" x14ac:dyDescent="0.25"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</row>
    <row r="410" spans="7:25" ht="15.75" customHeight="1" x14ac:dyDescent="0.25"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</row>
    <row r="411" spans="7:25" ht="15.75" customHeight="1" x14ac:dyDescent="0.25"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</row>
    <row r="412" spans="7:25" ht="15.75" customHeight="1" x14ac:dyDescent="0.25"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</row>
    <row r="413" spans="7:25" ht="15.75" customHeight="1" x14ac:dyDescent="0.25"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</row>
    <row r="414" spans="7:25" ht="15.75" customHeight="1" x14ac:dyDescent="0.25"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</row>
    <row r="415" spans="7:25" ht="15.75" customHeight="1" x14ac:dyDescent="0.25"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</row>
    <row r="416" spans="7:25" ht="15.75" customHeight="1" x14ac:dyDescent="0.25"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</row>
    <row r="417" spans="7:25" ht="15.75" customHeight="1" x14ac:dyDescent="0.25"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</row>
    <row r="418" spans="7:25" ht="15.75" customHeight="1" x14ac:dyDescent="0.25"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</row>
    <row r="419" spans="7:25" ht="15.75" customHeight="1" x14ac:dyDescent="0.25"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</row>
    <row r="420" spans="7:25" ht="15.75" customHeight="1" x14ac:dyDescent="0.25"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</row>
    <row r="421" spans="7:25" ht="15.75" customHeight="1" x14ac:dyDescent="0.25"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</row>
    <row r="422" spans="7:25" ht="15.75" customHeight="1" x14ac:dyDescent="0.25"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</row>
    <row r="423" spans="7:25" ht="15.75" customHeight="1" x14ac:dyDescent="0.25"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</row>
    <row r="424" spans="7:25" ht="15.75" customHeight="1" x14ac:dyDescent="0.25"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</row>
    <row r="425" spans="7:25" ht="15.75" customHeight="1" x14ac:dyDescent="0.25"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</row>
    <row r="426" spans="7:25" ht="15.75" customHeight="1" x14ac:dyDescent="0.25"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</row>
    <row r="427" spans="7:25" ht="15.75" customHeight="1" x14ac:dyDescent="0.25"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</row>
    <row r="428" spans="7:25" ht="15.75" customHeight="1" x14ac:dyDescent="0.25"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</row>
    <row r="429" spans="7:25" ht="15.75" customHeight="1" x14ac:dyDescent="0.25"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</row>
    <row r="430" spans="7:25" ht="15.75" customHeight="1" x14ac:dyDescent="0.25"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</row>
    <row r="431" spans="7:25" ht="15.75" customHeight="1" x14ac:dyDescent="0.25"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</row>
    <row r="432" spans="7:25" ht="15.75" customHeight="1" x14ac:dyDescent="0.25"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</row>
    <row r="433" spans="7:25" ht="15.75" customHeight="1" x14ac:dyDescent="0.25"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</row>
    <row r="434" spans="7:25" ht="15.75" customHeight="1" x14ac:dyDescent="0.25"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</row>
    <row r="435" spans="7:25" ht="15.75" customHeight="1" x14ac:dyDescent="0.25"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</row>
    <row r="436" spans="7:25" ht="15.75" customHeight="1" x14ac:dyDescent="0.25"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</row>
    <row r="437" spans="7:25" ht="15.75" customHeight="1" x14ac:dyDescent="0.25"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</row>
    <row r="438" spans="7:25" ht="15.75" customHeight="1" x14ac:dyDescent="0.25"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</row>
    <row r="439" spans="7:25" ht="15.75" customHeight="1" x14ac:dyDescent="0.25"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</row>
    <row r="440" spans="7:25" ht="15.75" customHeight="1" x14ac:dyDescent="0.25"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</row>
    <row r="441" spans="7:25" ht="15.75" customHeight="1" x14ac:dyDescent="0.25"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</row>
    <row r="442" spans="7:25" ht="15.75" customHeight="1" x14ac:dyDescent="0.25"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</row>
    <row r="443" spans="7:25" ht="15.75" customHeight="1" x14ac:dyDescent="0.25"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</row>
    <row r="444" spans="7:25" ht="15.75" customHeight="1" x14ac:dyDescent="0.25"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</row>
    <row r="445" spans="7:25" ht="15.75" customHeight="1" x14ac:dyDescent="0.25"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</row>
    <row r="446" spans="7:25" ht="15.75" customHeight="1" x14ac:dyDescent="0.25"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</row>
    <row r="447" spans="7:25" ht="15.75" customHeight="1" x14ac:dyDescent="0.25"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</row>
    <row r="448" spans="7:25" ht="15.75" customHeight="1" x14ac:dyDescent="0.25"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</row>
    <row r="449" spans="7:25" ht="15.75" customHeight="1" x14ac:dyDescent="0.25"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</row>
    <row r="450" spans="7:25" ht="15.75" customHeight="1" x14ac:dyDescent="0.25"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</row>
    <row r="451" spans="7:25" ht="15.75" customHeight="1" x14ac:dyDescent="0.25"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</row>
    <row r="452" spans="7:25" ht="15.75" customHeight="1" x14ac:dyDescent="0.25"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</row>
    <row r="453" spans="7:25" ht="15.75" customHeight="1" x14ac:dyDescent="0.25"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</row>
    <row r="454" spans="7:25" ht="15.75" customHeight="1" x14ac:dyDescent="0.25"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</row>
    <row r="455" spans="7:25" ht="15.75" customHeight="1" x14ac:dyDescent="0.25"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</row>
    <row r="456" spans="7:25" ht="15.75" customHeight="1" x14ac:dyDescent="0.25"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</row>
    <row r="457" spans="7:25" ht="15.75" customHeight="1" x14ac:dyDescent="0.25"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</row>
    <row r="458" spans="7:25" ht="15.75" customHeight="1" x14ac:dyDescent="0.25"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</row>
    <row r="459" spans="7:25" ht="15.75" customHeight="1" x14ac:dyDescent="0.25"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</row>
    <row r="460" spans="7:25" ht="15.75" customHeight="1" x14ac:dyDescent="0.25"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</row>
    <row r="461" spans="7:25" ht="15.75" customHeight="1" x14ac:dyDescent="0.25"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</row>
    <row r="462" spans="7:25" ht="15.75" customHeight="1" x14ac:dyDescent="0.25"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</row>
    <row r="463" spans="7:25" ht="15.75" customHeight="1" x14ac:dyDescent="0.25"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</row>
    <row r="464" spans="7:25" ht="15.75" customHeight="1" x14ac:dyDescent="0.25"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</row>
    <row r="465" spans="7:25" ht="15.75" customHeight="1" x14ac:dyDescent="0.25"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</row>
    <row r="466" spans="7:25" ht="15.75" customHeight="1" x14ac:dyDescent="0.25"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</row>
    <row r="467" spans="7:25" ht="15.75" customHeight="1" x14ac:dyDescent="0.25"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</row>
    <row r="468" spans="7:25" ht="15.75" customHeight="1" x14ac:dyDescent="0.25"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</row>
    <row r="469" spans="7:25" ht="15.75" customHeight="1" x14ac:dyDescent="0.25"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</row>
    <row r="470" spans="7:25" ht="15.75" customHeight="1" x14ac:dyDescent="0.25"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</row>
    <row r="471" spans="7:25" ht="15.75" customHeight="1" x14ac:dyDescent="0.25"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</row>
    <row r="472" spans="7:25" ht="15.75" customHeight="1" x14ac:dyDescent="0.25"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</row>
    <row r="473" spans="7:25" ht="15.75" customHeight="1" x14ac:dyDescent="0.25"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</row>
    <row r="474" spans="7:25" ht="15.75" customHeight="1" x14ac:dyDescent="0.25"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</row>
    <row r="475" spans="7:25" ht="15.75" customHeight="1" x14ac:dyDescent="0.25"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</row>
    <row r="476" spans="7:25" ht="15.75" customHeight="1" x14ac:dyDescent="0.25"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</row>
    <row r="477" spans="7:25" ht="15.75" customHeight="1" x14ac:dyDescent="0.25"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</row>
    <row r="478" spans="7:25" ht="15.75" customHeight="1" x14ac:dyDescent="0.25"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</row>
    <row r="479" spans="7:25" ht="15.75" customHeight="1" x14ac:dyDescent="0.25"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</row>
    <row r="480" spans="7:25" ht="15.75" customHeight="1" x14ac:dyDescent="0.25"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</row>
    <row r="481" spans="7:25" ht="15.75" customHeight="1" x14ac:dyDescent="0.25"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</row>
    <row r="482" spans="7:25" ht="15.75" customHeight="1" x14ac:dyDescent="0.25"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</row>
    <row r="483" spans="7:25" ht="15.75" customHeight="1" x14ac:dyDescent="0.25"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</row>
    <row r="484" spans="7:25" ht="15.75" customHeight="1" x14ac:dyDescent="0.25"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</row>
    <row r="485" spans="7:25" ht="15.75" customHeight="1" x14ac:dyDescent="0.25"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</row>
    <row r="486" spans="7:25" ht="15.75" customHeight="1" x14ac:dyDescent="0.25"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</row>
    <row r="487" spans="7:25" ht="15.75" customHeight="1" x14ac:dyDescent="0.25"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</row>
    <row r="488" spans="7:25" ht="15.75" customHeight="1" x14ac:dyDescent="0.25"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</row>
    <row r="489" spans="7:25" ht="15.75" customHeight="1" x14ac:dyDescent="0.25"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</row>
    <row r="490" spans="7:25" ht="15.75" customHeight="1" x14ac:dyDescent="0.25"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</row>
    <row r="491" spans="7:25" ht="15.75" customHeight="1" x14ac:dyDescent="0.25"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</row>
    <row r="492" spans="7:25" ht="15.75" customHeight="1" x14ac:dyDescent="0.25"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</row>
    <row r="493" spans="7:25" ht="15.75" customHeight="1" x14ac:dyDescent="0.25"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</row>
    <row r="494" spans="7:25" ht="15.75" customHeight="1" x14ac:dyDescent="0.25"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</row>
    <row r="495" spans="7:25" ht="15.75" customHeight="1" x14ac:dyDescent="0.25"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</row>
    <row r="496" spans="7:25" ht="15.75" customHeight="1" x14ac:dyDescent="0.25"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</row>
    <row r="497" spans="7:25" ht="15.75" customHeight="1" x14ac:dyDescent="0.25"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</row>
    <row r="498" spans="7:25" ht="15.75" customHeight="1" x14ac:dyDescent="0.25"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</row>
    <row r="499" spans="7:25" ht="15.75" customHeight="1" x14ac:dyDescent="0.25"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</row>
    <row r="500" spans="7:25" ht="15.75" customHeight="1" x14ac:dyDescent="0.25"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</row>
    <row r="501" spans="7:25" ht="15.75" customHeight="1" x14ac:dyDescent="0.25"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</row>
    <row r="502" spans="7:25" ht="15.75" customHeight="1" x14ac:dyDescent="0.25"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</row>
    <row r="503" spans="7:25" ht="15.75" customHeight="1" x14ac:dyDescent="0.25"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</row>
    <row r="504" spans="7:25" ht="15.75" customHeight="1" x14ac:dyDescent="0.25"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</row>
    <row r="505" spans="7:25" ht="15.75" customHeight="1" x14ac:dyDescent="0.25"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</row>
    <row r="506" spans="7:25" ht="15.75" customHeight="1" x14ac:dyDescent="0.25"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</row>
    <row r="507" spans="7:25" ht="15.75" customHeight="1" x14ac:dyDescent="0.25"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</row>
    <row r="508" spans="7:25" ht="15.75" customHeight="1" x14ac:dyDescent="0.25"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</row>
    <row r="509" spans="7:25" ht="15.75" customHeight="1" x14ac:dyDescent="0.25"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</row>
    <row r="510" spans="7:25" ht="15.75" customHeight="1" x14ac:dyDescent="0.25"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</row>
    <row r="511" spans="7:25" ht="15.75" customHeight="1" x14ac:dyDescent="0.25"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</row>
    <row r="512" spans="7:25" ht="15.75" customHeight="1" x14ac:dyDescent="0.25"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</row>
    <row r="513" spans="7:25" ht="15.75" customHeight="1" x14ac:dyDescent="0.25"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</row>
    <row r="514" spans="7:25" ht="15.75" customHeight="1" x14ac:dyDescent="0.25"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</row>
    <row r="515" spans="7:25" ht="15.75" customHeight="1" x14ac:dyDescent="0.25"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</row>
    <row r="516" spans="7:25" ht="15.75" customHeight="1" x14ac:dyDescent="0.25"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</row>
    <row r="517" spans="7:25" ht="15.75" customHeight="1" x14ac:dyDescent="0.25"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</row>
    <row r="518" spans="7:25" ht="15.75" customHeight="1" x14ac:dyDescent="0.25"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</row>
    <row r="519" spans="7:25" ht="15.75" customHeight="1" x14ac:dyDescent="0.25"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</row>
    <row r="520" spans="7:25" ht="15.75" customHeight="1" x14ac:dyDescent="0.25"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</row>
    <row r="521" spans="7:25" ht="15.75" customHeight="1" x14ac:dyDescent="0.25"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</row>
    <row r="522" spans="7:25" ht="15.75" customHeight="1" x14ac:dyDescent="0.25"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</row>
    <row r="523" spans="7:25" ht="15.75" customHeight="1" x14ac:dyDescent="0.25"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</row>
    <row r="524" spans="7:25" ht="15.75" customHeight="1" x14ac:dyDescent="0.25"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</row>
    <row r="525" spans="7:25" ht="15.75" customHeight="1" x14ac:dyDescent="0.25"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</row>
    <row r="526" spans="7:25" ht="15.75" customHeight="1" x14ac:dyDescent="0.25"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</row>
    <row r="527" spans="7:25" ht="15.75" customHeight="1" x14ac:dyDescent="0.25"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</row>
    <row r="528" spans="7:25" ht="15.75" customHeight="1" x14ac:dyDescent="0.25"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</row>
    <row r="529" spans="7:25" ht="15.75" customHeight="1" x14ac:dyDescent="0.25"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</row>
    <row r="530" spans="7:25" ht="15.75" customHeight="1" x14ac:dyDescent="0.25"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</row>
    <row r="531" spans="7:25" ht="15.75" customHeight="1" x14ac:dyDescent="0.25"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</row>
    <row r="532" spans="7:25" ht="15.75" customHeight="1" x14ac:dyDescent="0.25"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</row>
    <row r="533" spans="7:25" ht="15.75" customHeight="1" x14ac:dyDescent="0.25"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</row>
    <row r="534" spans="7:25" ht="15.75" customHeight="1" x14ac:dyDescent="0.25"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</row>
    <row r="535" spans="7:25" ht="15.75" customHeight="1" x14ac:dyDescent="0.25"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</row>
    <row r="536" spans="7:25" ht="15.75" customHeight="1" x14ac:dyDescent="0.25"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</row>
    <row r="537" spans="7:25" ht="15.75" customHeight="1" x14ac:dyDescent="0.25"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</row>
    <row r="538" spans="7:25" ht="15.75" customHeight="1" x14ac:dyDescent="0.25"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</row>
    <row r="539" spans="7:25" ht="15.75" customHeight="1" x14ac:dyDescent="0.25"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</row>
    <row r="540" spans="7:25" ht="15.75" customHeight="1" x14ac:dyDescent="0.25"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</row>
    <row r="541" spans="7:25" ht="15.75" customHeight="1" x14ac:dyDescent="0.25"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</row>
    <row r="542" spans="7:25" ht="15.75" customHeight="1" x14ac:dyDescent="0.25"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</row>
    <row r="543" spans="7:25" ht="15.75" customHeight="1" x14ac:dyDescent="0.25"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</row>
    <row r="544" spans="7:25" ht="15.75" customHeight="1" x14ac:dyDescent="0.25"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</row>
    <row r="545" spans="7:25" ht="15.75" customHeight="1" x14ac:dyDescent="0.25"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</row>
    <row r="546" spans="7:25" ht="15.75" customHeight="1" x14ac:dyDescent="0.25"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</row>
    <row r="547" spans="7:25" ht="15.75" customHeight="1" x14ac:dyDescent="0.25"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</row>
    <row r="548" spans="7:25" ht="15.75" customHeight="1" x14ac:dyDescent="0.25"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</row>
    <row r="549" spans="7:25" ht="15.75" customHeight="1" x14ac:dyDescent="0.25"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</row>
    <row r="550" spans="7:25" ht="15.75" customHeight="1" x14ac:dyDescent="0.25"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</row>
    <row r="551" spans="7:25" ht="15.75" customHeight="1" x14ac:dyDescent="0.25"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</row>
    <row r="552" spans="7:25" ht="15.75" customHeight="1" x14ac:dyDescent="0.25"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</row>
    <row r="553" spans="7:25" ht="15.75" customHeight="1" x14ac:dyDescent="0.25"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</row>
    <row r="554" spans="7:25" ht="15.75" customHeight="1" x14ac:dyDescent="0.25"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</row>
    <row r="555" spans="7:25" ht="15.75" customHeight="1" x14ac:dyDescent="0.25"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</row>
    <row r="556" spans="7:25" ht="15.75" customHeight="1" x14ac:dyDescent="0.25"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</row>
    <row r="557" spans="7:25" ht="15.75" customHeight="1" x14ac:dyDescent="0.25"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</row>
    <row r="558" spans="7:25" ht="15.75" customHeight="1" x14ac:dyDescent="0.25"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</row>
    <row r="559" spans="7:25" ht="15.75" customHeight="1" x14ac:dyDescent="0.25"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</row>
    <row r="560" spans="7:25" ht="15.75" customHeight="1" x14ac:dyDescent="0.25"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</row>
    <row r="561" spans="7:25" ht="15.75" customHeight="1" x14ac:dyDescent="0.25"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</row>
    <row r="562" spans="7:25" ht="15.75" customHeight="1" x14ac:dyDescent="0.25"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</row>
    <row r="563" spans="7:25" ht="15.75" customHeight="1" x14ac:dyDescent="0.25"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</row>
    <row r="564" spans="7:25" ht="15.75" customHeight="1" x14ac:dyDescent="0.25"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</row>
    <row r="565" spans="7:25" ht="15.75" customHeight="1" x14ac:dyDescent="0.25"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</row>
    <row r="566" spans="7:25" ht="15.75" customHeight="1" x14ac:dyDescent="0.25"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</row>
    <row r="567" spans="7:25" ht="15.75" customHeight="1" x14ac:dyDescent="0.25"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</row>
    <row r="568" spans="7:25" ht="15.75" customHeight="1" x14ac:dyDescent="0.25"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</row>
    <row r="569" spans="7:25" ht="15.75" customHeight="1" x14ac:dyDescent="0.25"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</row>
    <row r="570" spans="7:25" ht="15.75" customHeight="1" x14ac:dyDescent="0.25"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</row>
    <row r="571" spans="7:25" ht="15.75" customHeight="1" x14ac:dyDescent="0.25"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</row>
    <row r="572" spans="7:25" ht="15.75" customHeight="1" x14ac:dyDescent="0.25"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</row>
    <row r="573" spans="7:25" ht="15.75" customHeight="1" x14ac:dyDescent="0.25"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</row>
    <row r="574" spans="7:25" ht="15.75" customHeight="1" x14ac:dyDescent="0.25"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</row>
    <row r="575" spans="7:25" ht="15.75" customHeight="1" x14ac:dyDescent="0.25"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</row>
    <row r="576" spans="7:25" ht="15.75" customHeight="1" x14ac:dyDescent="0.25"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</row>
    <row r="577" spans="7:25" ht="15.75" customHeight="1" x14ac:dyDescent="0.25"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</row>
    <row r="578" spans="7:25" ht="15.75" customHeight="1" x14ac:dyDescent="0.25"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</row>
    <row r="579" spans="7:25" ht="15.75" customHeight="1" x14ac:dyDescent="0.25"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</row>
    <row r="580" spans="7:25" ht="15.75" customHeight="1" x14ac:dyDescent="0.25"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</row>
    <row r="581" spans="7:25" ht="15.75" customHeight="1" x14ac:dyDescent="0.25"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</row>
    <row r="582" spans="7:25" ht="15.75" customHeight="1" x14ac:dyDescent="0.25"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</row>
    <row r="583" spans="7:25" ht="15.75" customHeight="1" x14ac:dyDescent="0.25"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</row>
    <row r="584" spans="7:25" ht="15.75" customHeight="1" x14ac:dyDescent="0.25"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</row>
    <row r="585" spans="7:25" ht="15.75" customHeight="1" x14ac:dyDescent="0.25"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</row>
    <row r="586" spans="7:25" ht="15.75" customHeight="1" x14ac:dyDescent="0.25"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</row>
    <row r="587" spans="7:25" ht="15.75" customHeight="1" x14ac:dyDescent="0.25"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</row>
    <row r="588" spans="7:25" ht="15.75" customHeight="1" x14ac:dyDescent="0.25"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</row>
    <row r="589" spans="7:25" ht="15.75" customHeight="1" x14ac:dyDescent="0.25"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</row>
    <row r="590" spans="7:25" ht="15.75" customHeight="1" x14ac:dyDescent="0.25"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</row>
    <row r="591" spans="7:25" ht="15.75" customHeight="1" x14ac:dyDescent="0.25"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</row>
    <row r="592" spans="7:25" ht="15.75" customHeight="1" x14ac:dyDescent="0.25"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</row>
    <row r="593" spans="7:25" ht="15.75" customHeight="1" x14ac:dyDescent="0.25"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</row>
    <row r="594" spans="7:25" ht="15.75" customHeight="1" x14ac:dyDescent="0.25"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</row>
    <row r="595" spans="7:25" ht="15.75" customHeight="1" x14ac:dyDescent="0.25"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</row>
    <row r="596" spans="7:25" ht="15.75" customHeight="1" x14ac:dyDescent="0.25"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</row>
    <row r="597" spans="7:25" ht="15.75" customHeight="1" x14ac:dyDescent="0.25"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</row>
    <row r="598" spans="7:25" ht="15.75" customHeight="1" x14ac:dyDescent="0.25"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</row>
    <row r="599" spans="7:25" ht="15.75" customHeight="1" x14ac:dyDescent="0.25"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</row>
    <row r="600" spans="7:25" ht="15.75" customHeight="1" x14ac:dyDescent="0.25"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</row>
    <row r="601" spans="7:25" ht="15.75" customHeight="1" x14ac:dyDescent="0.25"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</row>
    <row r="602" spans="7:25" ht="15.75" customHeight="1" x14ac:dyDescent="0.25"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</row>
    <row r="603" spans="7:25" ht="15.75" customHeight="1" x14ac:dyDescent="0.25"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</row>
    <row r="604" spans="7:25" ht="15.75" customHeight="1" x14ac:dyDescent="0.25"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</row>
    <row r="605" spans="7:25" ht="15.75" customHeight="1" x14ac:dyDescent="0.25"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</row>
    <row r="606" spans="7:25" ht="15.75" customHeight="1" x14ac:dyDescent="0.25"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</row>
    <row r="607" spans="7:25" ht="15.75" customHeight="1" x14ac:dyDescent="0.25"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</row>
    <row r="608" spans="7:25" ht="15.75" customHeight="1" x14ac:dyDescent="0.25"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</row>
    <row r="609" spans="7:25" ht="15.75" customHeight="1" x14ac:dyDescent="0.25"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</row>
    <row r="610" spans="7:25" ht="15.75" customHeight="1" x14ac:dyDescent="0.25"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</row>
    <row r="611" spans="7:25" ht="15.75" customHeight="1" x14ac:dyDescent="0.25"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</row>
    <row r="612" spans="7:25" ht="15.75" customHeight="1" x14ac:dyDescent="0.25"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</row>
    <row r="613" spans="7:25" ht="15.75" customHeight="1" x14ac:dyDescent="0.25"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</row>
    <row r="614" spans="7:25" ht="15.75" customHeight="1" x14ac:dyDescent="0.25"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</row>
    <row r="615" spans="7:25" ht="15.75" customHeight="1" x14ac:dyDescent="0.25"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</row>
    <row r="616" spans="7:25" ht="15.75" customHeight="1" x14ac:dyDescent="0.25"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</row>
    <row r="617" spans="7:25" ht="15.75" customHeight="1" x14ac:dyDescent="0.25"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</row>
    <row r="618" spans="7:25" ht="15.75" customHeight="1" x14ac:dyDescent="0.25"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</row>
    <row r="619" spans="7:25" ht="15.75" customHeight="1" x14ac:dyDescent="0.25"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</row>
    <row r="620" spans="7:25" ht="15.75" customHeight="1" x14ac:dyDescent="0.25"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</row>
    <row r="621" spans="7:25" ht="15.75" customHeight="1" x14ac:dyDescent="0.25"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</row>
    <row r="622" spans="7:25" ht="15.75" customHeight="1" x14ac:dyDescent="0.25"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</row>
    <row r="623" spans="7:25" ht="15.75" customHeight="1" x14ac:dyDescent="0.25"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</row>
    <row r="624" spans="7:25" ht="15.75" customHeight="1" x14ac:dyDescent="0.25"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</row>
    <row r="625" spans="7:25" ht="15.75" customHeight="1" x14ac:dyDescent="0.25"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</row>
    <row r="626" spans="7:25" ht="15.75" customHeight="1" x14ac:dyDescent="0.25"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</row>
    <row r="627" spans="7:25" ht="15.75" customHeight="1" x14ac:dyDescent="0.25"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</row>
    <row r="628" spans="7:25" ht="15.75" customHeight="1" x14ac:dyDescent="0.25"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</row>
    <row r="629" spans="7:25" ht="15.75" customHeight="1" x14ac:dyDescent="0.25"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</row>
    <row r="630" spans="7:25" ht="15.75" customHeight="1" x14ac:dyDescent="0.25"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</row>
    <row r="631" spans="7:25" ht="15.75" customHeight="1" x14ac:dyDescent="0.25"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</row>
    <row r="632" spans="7:25" ht="15.75" customHeight="1" x14ac:dyDescent="0.25"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</row>
    <row r="633" spans="7:25" ht="15.75" customHeight="1" x14ac:dyDescent="0.25"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</row>
    <row r="634" spans="7:25" ht="15.75" customHeight="1" x14ac:dyDescent="0.25"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</row>
    <row r="635" spans="7:25" ht="15.75" customHeight="1" x14ac:dyDescent="0.25"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</row>
    <row r="636" spans="7:25" ht="15.75" customHeight="1" x14ac:dyDescent="0.25"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</row>
    <row r="637" spans="7:25" ht="15.75" customHeight="1" x14ac:dyDescent="0.25"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</row>
    <row r="638" spans="7:25" ht="15.75" customHeight="1" x14ac:dyDescent="0.25"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</row>
    <row r="639" spans="7:25" ht="15.75" customHeight="1" x14ac:dyDescent="0.25"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</row>
    <row r="640" spans="7:25" ht="15.75" customHeight="1" x14ac:dyDescent="0.25"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</row>
    <row r="641" spans="7:25" ht="15.75" customHeight="1" x14ac:dyDescent="0.25"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</row>
    <row r="642" spans="7:25" ht="15.75" customHeight="1" x14ac:dyDescent="0.25"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</row>
    <row r="643" spans="7:25" ht="15.75" customHeight="1" x14ac:dyDescent="0.25"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</row>
    <row r="644" spans="7:25" ht="15.75" customHeight="1" x14ac:dyDescent="0.25"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</row>
    <row r="645" spans="7:25" ht="15.75" customHeight="1" x14ac:dyDescent="0.25"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</row>
    <row r="646" spans="7:25" ht="15.75" customHeight="1" x14ac:dyDescent="0.25"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</row>
    <row r="647" spans="7:25" ht="15.75" customHeight="1" x14ac:dyDescent="0.25"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</row>
    <row r="648" spans="7:25" ht="15.75" customHeight="1" x14ac:dyDescent="0.25"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</row>
    <row r="649" spans="7:25" ht="15.75" customHeight="1" x14ac:dyDescent="0.25"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</row>
    <row r="650" spans="7:25" ht="15.75" customHeight="1" x14ac:dyDescent="0.25"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</row>
    <row r="651" spans="7:25" ht="15.75" customHeight="1" x14ac:dyDescent="0.25"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</row>
    <row r="652" spans="7:25" ht="15.75" customHeight="1" x14ac:dyDescent="0.25"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</row>
    <row r="653" spans="7:25" ht="15.75" customHeight="1" x14ac:dyDescent="0.25"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</row>
    <row r="654" spans="7:25" ht="15.75" customHeight="1" x14ac:dyDescent="0.25"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</row>
    <row r="655" spans="7:25" ht="15.75" customHeight="1" x14ac:dyDescent="0.25"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</row>
    <row r="656" spans="7:25" ht="15.75" customHeight="1" x14ac:dyDescent="0.25"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</row>
    <row r="657" spans="7:25" ht="15.75" customHeight="1" x14ac:dyDescent="0.25"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</row>
    <row r="658" spans="7:25" ht="15.75" customHeight="1" x14ac:dyDescent="0.25"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</row>
    <row r="659" spans="7:25" ht="15.75" customHeight="1" x14ac:dyDescent="0.25"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</row>
    <row r="660" spans="7:25" ht="15.75" customHeight="1" x14ac:dyDescent="0.25"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</row>
    <row r="661" spans="7:25" ht="15.75" customHeight="1" x14ac:dyDescent="0.25"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</row>
    <row r="662" spans="7:25" ht="15.75" customHeight="1" x14ac:dyDescent="0.25"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</row>
    <row r="663" spans="7:25" ht="15.75" customHeight="1" x14ac:dyDescent="0.25"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</row>
    <row r="664" spans="7:25" ht="15.75" customHeight="1" x14ac:dyDescent="0.25"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</row>
    <row r="665" spans="7:25" ht="15.75" customHeight="1" x14ac:dyDescent="0.25"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</row>
    <row r="666" spans="7:25" ht="15.75" customHeight="1" x14ac:dyDescent="0.25"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</row>
    <row r="667" spans="7:25" ht="15.75" customHeight="1" x14ac:dyDescent="0.25"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</row>
    <row r="668" spans="7:25" ht="15.75" customHeight="1" x14ac:dyDescent="0.25"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</row>
    <row r="669" spans="7:25" ht="15.75" customHeight="1" x14ac:dyDescent="0.25"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</row>
    <row r="670" spans="7:25" ht="15.75" customHeight="1" x14ac:dyDescent="0.25"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</row>
    <row r="671" spans="7:25" ht="15.75" customHeight="1" x14ac:dyDescent="0.25"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</row>
    <row r="672" spans="7:25" ht="15.75" customHeight="1" x14ac:dyDescent="0.25"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</row>
    <row r="673" spans="7:25" ht="15.75" customHeight="1" x14ac:dyDescent="0.25"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</row>
    <row r="674" spans="7:25" ht="15.75" customHeight="1" x14ac:dyDescent="0.25"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</row>
    <row r="675" spans="7:25" ht="15.75" customHeight="1" x14ac:dyDescent="0.25"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</row>
    <row r="676" spans="7:25" ht="15.75" customHeight="1" x14ac:dyDescent="0.25"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</row>
    <row r="677" spans="7:25" ht="15.75" customHeight="1" x14ac:dyDescent="0.25"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</row>
    <row r="678" spans="7:25" ht="15.75" customHeight="1" x14ac:dyDescent="0.25"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</row>
    <row r="679" spans="7:25" ht="15.75" customHeight="1" x14ac:dyDescent="0.25"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</row>
    <row r="680" spans="7:25" ht="15.75" customHeight="1" x14ac:dyDescent="0.25"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</row>
    <row r="681" spans="7:25" ht="15.75" customHeight="1" x14ac:dyDescent="0.25"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</row>
    <row r="682" spans="7:25" ht="15.75" customHeight="1" x14ac:dyDescent="0.25"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</row>
    <row r="683" spans="7:25" ht="15.75" customHeight="1" x14ac:dyDescent="0.25"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</row>
    <row r="684" spans="7:25" ht="15.75" customHeight="1" x14ac:dyDescent="0.25"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</row>
    <row r="685" spans="7:25" ht="15.75" customHeight="1" x14ac:dyDescent="0.25"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</row>
    <row r="686" spans="7:25" ht="15.75" customHeight="1" x14ac:dyDescent="0.25"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</row>
    <row r="687" spans="7:25" ht="15.75" customHeight="1" x14ac:dyDescent="0.25"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</row>
    <row r="688" spans="7:25" ht="15.75" customHeight="1" x14ac:dyDescent="0.25"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</row>
    <row r="689" spans="7:25" ht="15.75" customHeight="1" x14ac:dyDescent="0.25"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</row>
    <row r="690" spans="7:25" ht="15.75" customHeight="1" x14ac:dyDescent="0.25"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</row>
    <row r="691" spans="7:25" ht="15.75" customHeight="1" x14ac:dyDescent="0.25"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</row>
    <row r="692" spans="7:25" ht="15.75" customHeight="1" x14ac:dyDescent="0.25"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</row>
    <row r="693" spans="7:25" ht="15.75" customHeight="1" x14ac:dyDescent="0.25"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</row>
    <row r="694" spans="7:25" ht="15.75" customHeight="1" x14ac:dyDescent="0.25"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</row>
    <row r="695" spans="7:25" ht="15.75" customHeight="1" x14ac:dyDescent="0.25"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</row>
    <row r="696" spans="7:25" ht="15.75" customHeight="1" x14ac:dyDescent="0.25"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</row>
    <row r="697" spans="7:25" ht="15.75" customHeight="1" x14ac:dyDescent="0.25"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</row>
    <row r="698" spans="7:25" ht="15.75" customHeight="1" x14ac:dyDescent="0.25"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</row>
    <row r="699" spans="7:25" ht="15.75" customHeight="1" x14ac:dyDescent="0.25"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</row>
    <row r="700" spans="7:25" ht="15.75" customHeight="1" x14ac:dyDescent="0.25"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</row>
    <row r="701" spans="7:25" ht="15.75" customHeight="1" x14ac:dyDescent="0.25"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</row>
    <row r="702" spans="7:25" ht="15.75" customHeight="1" x14ac:dyDescent="0.25"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</row>
    <row r="703" spans="7:25" ht="15.75" customHeight="1" x14ac:dyDescent="0.25"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</row>
    <row r="704" spans="7:25" ht="15.75" customHeight="1" x14ac:dyDescent="0.25"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</row>
    <row r="705" spans="7:25" ht="15.75" customHeight="1" x14ac:dyDescent="0.25"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</row>
    <row r="706" spans="7:25" ht="15.75" customHeight="1" x14ac:dyDescent="0.25"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</row>
    <row r="707" spans="7:25" ht="15.75" customHeight="1" x14ac:dyDescent="0.25"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</row>
    <row r="708" spans="7:25" ht="15.75" customHeight="1" x14ac:dyDescent="0.25"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</row>
    <row r="709" spans="7:25" ht="15.75" customHeight="1" x14ac:dyDescent="0.25"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</row>
    <row r="710" spans="7:25" ht="15.75" customHeight="1" x14ac:dyDescent="0.25"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</row>
    <row r="711" spans="7:25" ht="15.75" customHeight="1" x14ac:dyDescent="0.25"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</row>
    <row r="712" spans="7:25" ht="15.75" customHeight="1" x14ac:dyDescent="0.25"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</row>
    <row r="713" spans="7:25" ht="15.75" customHeight="1" x14ac:dyDescent="0.25"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</row>
    <row r="714" spans="7:25" ht="15.75" customHeight="1" x14ac:dyDescent="0.25"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</row>
    <row r="715" spans="7:25" ht="15.75" customHeight="1" x14ac:dyDescent="0.25"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</row>
    <row r="716" spans="7:25" ht="15.75" customHeight="1" x14ac:dyDescent="0.25"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</row>
    <row r="717" spans="7:25" ht="15.75" customHeight="1" x14ac:dyDescent="0.25"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</row>
    <row r="718" spans="7:25" ht="15.75" customHeight="1" x14ac:dyDescent="0.25"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</row>
    <row r="719" spans="7:25" ht="15.75" customHeight="1" x14ac:dyDescent="0.25"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</row>
    <row r="720" spans="7:25" ht="15.75" customHeight="1" x14ac:dyDescent="0.25"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</row>
    <row r="721" spans="7:25" ht="15.75" customHeight="1" x14ac:dyDescent="0.25"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</row>
    <row r="722" spans="7:25" ht="15.75" customHeight="1" x14ac:dyDescent="0.25"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</row>
    <row r="723" spans="7:25" ht="15.75" customHeight="1" x14ac:dyDescent="0.25"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</row>
    <row r="724" spans="7:25" ht="15.75" customHeight="1" x14ac:dyDescent="0.25"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</row>
    <row r="725" spans="7:25" ht="15.75" customHeight="1" x14ac:dyDescent="0.25"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</row>
    <row r="726" spans="7:25" ht="15.75" customHeight="1" x14ac:dyDescent="0.25"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</row>
    <row r="727" spans="7:25" ht="15.75" customHeight="1" x14ac:dyDescent="0.25"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</row>
    <row r="728" spans="7:25" ht="15.75" customHeight="1" x14ac:dyDescent="0.25"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</row>
    <row r="729" spans="7:25" ht="15.75" customHeight="1" x14ac:dyDescent="0.25"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</row>
    <row r="730" spans="7:25" ht="15.75" customHeight="1" x14ac:dyDescent="0.25"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</row>
    <row r="731" spans="7:25" ht="15.75" customHeight="1" x14ac:dyDescent="0.25"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</row>
    <row r="732" spans="7:25" ht="15.75" customHeight="1" x14ac:dyDescent="0.25"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</row>
    <row r="733" spans="7:25" ht="15.75" customHeight="1" x14ac:dyDescent="0.25"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</row>
    <row r="734" spans="7:25" ht="15.75" customHeight="1" x14ac:dyDescent="0.25"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</row>
    <row r="735" spans="7:25" ht="15.75" customHeight="1" x14ac:dyDescent="0.25"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</row>
    <row r="736" spans="7:25" ht="15.75" customHeight="1" x14ac:dyDescent="0.25"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</row>
    <row r="737" spans="7:25" ht="15.75" customHeight="1" x14ac:dyDescent="0.25"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</row>
    <row r="738" spans="7:25" ht="15.75" customHeight="1" x14ac:dyDescent="0.25"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</row>
    <row r="739" spans="7:25" ht="15.75" customHeight="1" x14ac:dyDescent="0.25"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</row>
    <row r="740" spans="7:25" ht="15.75" customHeight="1" x14ac:dyDescent="0.25"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</row>
    <row r="741" spans="7:25" ht="15.75" customHeight="1" x14ac:dyDescent="0.25"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</row>
    <row r="742" spans="7:25" ht="15.75" customHeight="1" x14ac:dyDescent="0.25"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</row>
    <row r="743" spans="7:25" ht="15.75" customHeight="1" x14ac:dyDescent="0.25"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</row>
    <row r="744" spans="7:25" ht="15.75" customHeight="1" x14ac:dyDescent="0.25"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</row>
    <row r="745" spans="7:25" ht="15.75" customHeight="1" x14ac:dyDescent="0.25"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</row>
    <row r="746" spans="7:25" ht="15.75" customHeight="1" x14ac:dyDescent="0.25"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</row>
    <row r="747" spans="7:25" ht="15.75" customHeight="1" x14ac:dyDescent="0.25"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</row>
    <row r="748" spans="7:25" ht="15.75" customHeight="1" x14ac:dyDescent="0.25"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</row>
    <row r="749" spans="7:25" ht="15.75" customHeight="1" x14ac:dyDescent="0.25"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</row>
    <row r="750" spans="7:25" ht="15.75" customHeight="1" x14ac:dyDescent="0.25"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</row>
    <row r="751" spans="7:25" ht="15.75" customHeight="1" x14ac:dyDescent="0.25"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</row>
    <row r="752" spans="7:25" ht="15.75" customHeight="1" x14ac:dyDescent="0.25"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</row>
    <row r="753" spans="7:25" ht="15.75" customHeight="1" x14ac:dyDescent="0.25"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</row>
    <row r="754" spans="7:25" ht="15.75" customHeight="1" x14ac:dyDescent="0.25"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</row>
    <row r="755" spans="7:25" ht="15.75" customHeight="1" x14ac:dyDescent="0.25"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</row>
    <row r="756" spans="7:25" ht="15.75" customHeight="1" x14ac:dyDescent="0.25"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</row>
    <row r="757" spans="7:25" ht="15.75" customHeight="1" x14ac:dyDescent="0.25"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</row>
    <row r="758" spans="7:25" ht="15.75" customHeight="1" x14ac:dyDescent="0.25"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</row>
    <row r="759" spans="7:25" ht="15.75" customHeight="1" x14ac:dyDescent="0.25"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</row>
    <row r="760" spans="7:25" ht="15.75" customHeight="1" x14ac:dyDescent="0.25"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</row>
    <row r="761" spans="7:25" ht="15.75" customHeight="1" x14ac:dyDescent="0.25"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</row>
    <row r="762" spans="7:25" ht="15.75" customHeight="1" x14ac:dyDescent="0.25"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</row>
    <row r="763" spans="7:25" ht="15.75" customHeight="1" x14ac:dyDescent="0.25"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</row>
    <row r="764" spans="7:25" ht="15.75" customHeight="1" x14ac:dyDescent="0.25"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</row>
    <row r="765" spans="7:25" ht="15.75" customHeight="1" x14ac:dyDescent="0.25"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</row>
    <row r="766" spans="7:25" ht="15.75" customHeight="1" x14ac:dyDescent="0.25"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</row>
    <row r="767" spans="7:25" ht="15.75" customHeight="1" x14ac:dyDescent="0.25"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</row>
    <row r="768" spans="7:25" ht="15.75" customHeight="1" x14ac:dyDescent="0.25"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</row>
    <row r="769" spans="7:25" ht="15.75" customHeight="1" x14ac:dyDescent="0.25"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</row>
    <row r="770" spans="7:25" ht="15.75" customHeight="1" x14ac:dyDescent="0.25"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</row>
    <row r="771" spans="7:25" ht="15.75" customHeight="1" x14ac:dyDescent="0.25"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</row>
    <row r="772" spans="7:25" ht="15.75" customHeight="1" x14ac:dyDescent="0.25"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</row>
    <row r="773" spans="7:25" ht="15.75" customHeight="1" x14ac:dyDescent="0.25"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</row>
    <row r="774" spans="7:25" ht="15.75" customHeight="1" x14ac:dyDescent="0.25"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</row>
    <row r="775" spans="7:25" ht="15.75" customHeight="1" x14ac:dyDescent="0.25"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</row>
    <row r="776" spans="7:25" ht="15.75" customHeight="1" x14ac:dyDescent="0.25"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</row>
    <row r="777" spans="7:25" ht="15.75" customHeight="1" x14ac:dyDescent="0.25"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</row>
    <row r="778" spans="7:25" ht="15.75" customHeight="1" x14ac:dyDescent="0.25"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</row>
    <row r="779" spans="7:25" ht="15.75" customHeight="1" x14ac:dyDescent="0.25"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</row>
    <row r="780" spans="7:25" ht="15.75" customHeight="1" x14ac:dyDescent="0.25"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</row>
    <row r="781" spans="7:25" ht="15.75" customHeight="1" x14ac:dyDescent="0.25"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</row>
    <row r="782" spans="7:25" ht="15.75" customHeight="1" x14ac:dyDescent="0.25"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</row>
    <row r="783" spans="7:25" ht="15.75" customHeight="1" x14ac:dyDescent="0.25"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</row>
    <row r="784" spans="7:25" ht="15.75" customHeight="1" x14ac:dyDescent="0.25"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</row>
    <row r="785" spans="7:25" ht="15.75" customHeight="1" x14ac:dyDescent="0.25"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</row>
    <row r="786" spans="7:25" ht="15.75" customHeight="1" x14ac:dyDescent="0.25"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</row>
    <row r="787" spans="7:25" ht="15.75" customHeight="1" x14ac:dyDescent="0.25"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</row>
    <row r="788" spans="7:25" ht="15.75" customHeight="1" x14ac:dyDescent="0.25"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</row>
    <row r="789" spans="7:25" ht="15.75" customHeight="1" x14ac:dyDescent="0.25"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</row>
    <row r="790" spans="7:25" ht="15.75" customHeight="1" x14ac:dyDescent="0.25"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</row>
    <row r="791" spans="7:25" ht="15.75" customHeight="1" x14ac:dyDescent="0.25"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</row>
    <row r="792" spans="7:25" ht="15.75" customHeight="1" x14ac:dyDescent="0.25"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</row>
    <row r="793" spans="7:25" ht="15.75" customHeight="1" x14ac:dyDescent="0.25"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</row>
    <row r="794" spans="7:25" ht="15.75" customHeight="1" x14ac:dyDescent="0.25"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</row>
    <row r="795" spans="7:25" ht="15.75" customHeight="1" x14ac:dyDescent="0.25"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</row>
    <row r="796" spans="7:25" ht="15.75" customHeight="1" x14ac:dyDescent="0.25"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</row>
    <row r="797" spans="7:25" ht="15.75" customHeight="1" x14ac:dyDescent="0.25"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</row>
    <row r="798" spans="7:25" ht="15.75" customHeight="1" x14ac:dyDescent="0.25"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</row>
    <row r="799" spans="7:25" ht="15.75" customHeight="1" x14ac:dyDescent="0.25"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</row>
    <row r="800" spans="7:25" ht="15.75" customHeight="1" x14ac:dyDescent="0.25"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</row>
    <row r="801" spans="7:25" ht="15.75" customHeight="1" x14ac:dyDescent="0.25"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</row>
    <row r="802" spans="7:25" ht="15.75" customHeight="1" x14ac:dyDescent="0.25"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</row>
    <row r="803" spans="7:25" ht="15.75" customHeight="1" x14ac:dyDescent="0.25"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</row>
    <row r="804" spans="7:25" ht="15.75" customHeight="1" x14ac:dyDescent="0.25"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</row>
    <row r="805" spans="7:25" ht="15.75" customHeight="1" x14ac:dyDescent="0.25"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</row>
    <row r="806" spans="7:25" ht="15.75" customHeight="1" x14ac:dyDescent="0.25"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</row>
    <row r="807" spans="7:25" ht="15.75" customHeight="1" x14ac:dyDescent="0.25"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</row>
    <row r="808" spans="7:25" ht="15.75" customHeight="1" x14ac:dyDescent="0.25"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</row>
    <row r="809" spans="7:25" ht="15.75" customHeight="1" x14ac:dyDescent="0.25"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</row>
    <row r="810" spans="7:25" ht="15.75" customHeight="1" x14ac:dyDescent="0.25"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</row>
    <row r="811" spans="7:25" ht="15.75" customHeight="1" x14ac:dyDescent="0.25"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</row>
    <row r="812" spans="7:25" ht="15.75" customHeight="1" x14ac:dyDescent="0.25"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</row>
    <row r="813" spans="7:25" ht="15.75" customHeight="1" x14ac:dyDescent="0.25"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</row>
    <row r="814" spans="7:25" ht="15.75" customHeight="1" x14ac:dyDescent="0.25"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</row>
    <row r="815" spans="7:25" ht="15.75" customHeight="1" x14ac:dyDescent="0.25"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</row>
    <row r="816" spans="7:25" ht="15.75" customHeight="1" x14ac:dyDescent="0.25"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</row>
    <row r="817" spans="7:25" ht="15.75" customHeight="1" x14ac:dyDescent="0.25"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</row>
    <row r="818" spans="7:25" ht="15.75" customHeight="1" x14ac:dyDescent="0.25"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</row>
    <row r="819" spans="7:25" ht="15.75" customHeight="1" x14ac:dyDescent="0.25"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</row>
    <row r="820" spans="7:25" ht="15.75" customHeight="1" x14ac:dyDescent="0.25"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</row>
    <row r="821" spans="7:25" ht="15.75" customHeight="1" x14ac:dyDescent="0.25"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</row>
    <row r="822" spans="7:25" ht="15.75" customHeight="1" x14ac:dyDescent="0.25"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</row>
    <row r="823" spans="7:25" ht="15.75" customHeight="1" x14ac:dyDescent="0.25"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</row>
    <row r="824" spans="7:25" ht="15.75" customHeight="1" x14ac:dyDescent="0.25"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</row>
    <row r="825" spans="7:25" ht="15.75" customHeight="1" x14ac:dyDescent="0.25"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</row>
    <row r="826" spans="7:25" ht="15.75" customHeight="1" x14ac:dyDescent="0.25"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</row>
    <row r="827" spans="7:25" ht="15.75" customHeight="1" x14ac:dyDescent="0.25"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</row>
    <row r="828" spans="7:25" ht="15.75" customHeight="1" x14ac:dyDescent="0.25"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</row>
    <row r="829" spans="7:25" ht="15.75" customHeight="1" x14ac:dyDescent="0.25"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</row>
    <row r="830" spans="7:25" ht="15.75" customHeight="1" x14ac:dyDescent="0.25"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</row>
    <row r="831" spans="7:25" ht="15.75" customHeight="1" x14ac:dyDescent="0.25"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</row>
    <row r="832" spans="7:25" ht="15.75" customHeight="1" x14ac:dyDescent="0.25"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</row>
    <row r="833" spans="7:25" ht="15.75" customHeight="1" x14ac:dyDescent="0.25"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</row>
    <row r="834" spans="7:25" ht="15.75" customHeight="1" x14ac:dyDescent="0.25"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</row>
    <row r="835" spans="7:25" ht="15.75" customHeight="1" x14ac:dyDescent="0.25"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</row>
    <row r="836" spans="7:25" ht="15.75" customHeight="1" x14ac:dyDescent="0.25"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</row>
    <row r="837" spans="7:25" ht="15.75" customHeight="1" x14ac:dyDescent="0.25"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</row>
    <row r="838" spans="7:25" ht="15.75" customHeight="1" x14ac:dyDescent="0.25"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</row>
    <row r="839" spans="7:25" ht="15.75" customHeight="1" x14ac:dyDescent="0.25"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</row>
    <row r="840" spans="7:25" ht="15.75" customHeight="1" x14ac:dyDescent="0.25"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</row>
    <row r="841" spans="7:25" ht="15.75" customHeight="1" x14ac:dyDescent="0.25"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</row>
    <row r="842" spans="7:25" ht="15.75" customHeight="1" x14ac:dyDescent="0.25"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</row>
    <row r="843" spans="7:25" ht="15.75" customHeight="1" x14ac:dyDescent="0.25"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</row>
    <row r="844" spans="7:25" ht="15.75" customHeight="1" x14ac:dyDescent="0.25"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</row>
    <row r="845" spans="7:25" ht="15.75" customHeight="1" x14ac:dyDescent="0.25"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</row>
    <row r="846" spans="7:25" ht="15.75" customHeight="1" x14ac:dyDescent="0.25"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</row>
    <row r="847" spans="7:25" ht="15.75" customHeight="1" x14ac:dyDescent="0.25"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</row>
    <row r="848" spans="7:25" ht="15.75" customHeight="1" x14ac:dyDescent="0.25"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</row>
    <row r="849" spans="7:25" ht="15.75" customHeight="1" x14ac:dyDescent="0.25"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</row>
    <row r="850" spans="7:25" ht="15.75" customHeight="1" x14ac:dyDescent="0.25"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</row>
    <row r="851" spans="7:25" ht="15.75" customHeight="1" x14ac:dyDescent="0.25"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</row>
    <row r="852" spans="7:25" ht="15.75" customHeight="1" x14ac:dyDescent="0.25"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</row>
    <row r="853" spans="7:25" ht="15.75" customHeight="1" x14ac:dyDescent="0.25"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</row>
    <row r="854" spans="7:25" ht="15.75" customHeight="1" x14ac:dyDescent="0.25"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</row>
    <row r="855" spans="7:25" ht="15.75" customHeight="1" x14ac:dyDescent="0.25"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</row>
    <row r="856" spans="7:25" ht="15.75" customHeight="1" x14ac:dyDescent="0.25"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</row>
    <row r="857" spans="7:25" ht="15.75" customHeight="1" x14ac:dyDescent="0.25"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</row>
    <row r="858" spans="7:25" ht="15.75" customHeight="1" x14ac:dyDescent="0.25"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</row>
    <row r="859" spans="7:25" ht="15.75" customHeight="1" x14ac:dyDescent="0.25"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</row>
    <row r="860" spans="7:25" ht="15.75" customHeight="1" x14ac:dyDescent="0.25"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</row>
    <row r="861" spans="7:25" ht="15.75" customHeight="1" x14ac:dyDescent="0.25"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</row>
    <row r="862" spans="7:25" ht="15.75" customHeight="1" x14ac:dyDescent="0.25"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</row>
    <row r="863" spans="7:25" ht="15.75" customHeight="1" x14ac:dyDescent="0.25"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</row>
    <row r="864" spans="7:25" ht="15.75" customHeight="1" x14ac:dyDescent="0.25"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</row>
    <row r="865" spans="7:25" ht="15.75" customHeight="1" x14ac:dyDescent="0.25"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</row>
    <row r="866" spans="7:25" ht="15.75" customHeight="1" x14ac:dyDescent="0.25"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</row>
    <row r="867" spans="7:25" ht="15.75" customHeight="1" x14ac:dyDescent="0.25"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</row>
    <row r="868" spans="7:25" ht="15.75" customHeight="1" x14ac:dyDescent="0.25"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</row>
    <row r="869" spans="7:25" ht="15.75" customHeight="1" x14ac:dyDescent="0.25"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</row>
    <row r="870" spans="7:25" ht="15.75" customHeight="1" x14ac:dyDescent="0.25"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</row>
    <row r="871" spans="7:25" ht="15.75" customHeight="1" x14ac:dyDescent="0.25"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</row>
    <row r="872" spans="7:25" ht="15.75" customHeight="1" x14ac:dyDescent="0.25"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</row>
    <row r="873" spans="7:25" ht="15.75" customHeight="1" x14ac:dyDescent="0.25"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</row>
    <row r="874" spans="7:25" ht="15.75" customHeight="1" x14ac:dyDescent="0.25"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</row>
    <row r="875" spans="7:25" ht="15.75" customHeight="1" x14ac:dyDescent="0.25"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</row>
    <row r="876" spans="7:25" ht="15.75" customHeight="1" x14ac:dyDescent="0.25"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</row>
    <row r="877" spans="7:25" ht="15.75" customHeight="1" x14ac:dyDescent="0.25"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</row>
    <row r="878" spans="7:25" ht="15.75" customHeight="1" x14ac:dyDescent="0.25"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</row>
    <row r="879" spans="7:25" ht="15.75" customHeight="1" x14ac:dyDescent="0.25"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</row>
    <row r="880" spans="7:25" ht="15.75" customHeight="1" x14ac:dyDescent="0.25"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</row>
    <row r="881" spans="7:25" ht="15.75" customHeight="1" x14ac:dyDescent="0.25"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</row>
    <row r="882" spans="7:25" ht="15.75" customHeight="1" x14ac:dyDescent="0.25"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</row>
    <row r="883" spans="7:25" ht="15.75" customHeight="1" x14ac:dyDescent="0.25"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</row>
    <row r="884" spans="7:25" ht="15.75" customHeight="1" x14ac:dyDescent="0.25"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</row>
    <row r="885" spans="7:25" ht="15.75" customHeight="1" x14ac:dyDescent="0.25"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</row>
    <row r="886" spans="7:25" ht="15.75" customHeight="1" x14ac:dyDescent="0.25"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</row>
    <row r="887" spans="7:25" ht="15.75" customHeight="1" x14ac:dyDescent="0.25"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</row>
    <row r="888" spans="7:25" ht="15.75" customHeight="1" x14ac:dyDescent="0.25"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</row>
    <row r="889" spans="7:25" ht="15.75" customHeight="1" x14ac:dyDescent="0.25"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</row>
    <row r="890" spans="7:25" ht="15.75" customHeight="1" x14ac:dyDescent="0.25"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</row>
    <row r="891" spans="7:25" ht="15.75" customHeight="1" x14ac:dyDescent="0.25"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</row>
    <row r="892" spans="7:25" ht="15.75" customHeight="1" x14ac:dyDescent="0.25"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</row>
    <row r="893" spans="7:25" ht="15.75" customHeight="1" x14ac:dyDescent="0.25"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</row>
    <row r="894" spans="7:25" ht="15.75" customHeight="1" x14ac:dyDescent="0.25"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</row>
    <row r="895" spans="7:25" ht="15.75" customHeight="1" x14ac:dyDescent="0.25"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</row>
    <row r="896" spans="7:25" ht="15.75" customHeight="1" x14ac:dyDescent="0.25"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</row>
    <row r="897" spans="7:25" ht="15.75" customHeight="1" x14ac:dyDescent="0.25"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</row>
    <row r="898" spans="7:25" ht="15.75" customHeight="1" x14ac:dyDescent="0.25"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</row>
    <row r="899" spans="7:25" ht="15.75" customHeight="1" x14ac:dyDescent="0.25"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</row>
    <row r="900" spans="7:25" ht="15.75" customHeight="1" x14ac:dyDescent="0.25"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</row>
    <row r="901" spans="7:25" ht="15.75" customHeight="1" x14ac:dyDescent="0.25"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</row>
    <row r="902" spans="7:25" ht="15.75" customHeight="1" x14ac:dyDescent="0.25"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</row>
    <row r="903" spans="7:25" ht="15.75" customHeight="1" x14ac:dyDescent="0.25"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</row>
    <row r="904" spans="7:25" ht="15.75" customHeight="1" x14ac:dyDescent="0.25"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</row>
    <row r="905" spans="7:25" ht="15.75" customHeight="1" x14ac:dyDescent="0.25"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</row>
    <row r="906" spans="7:25" ht="15.75" customHeight="1" x14ac:dyDescent="0.25"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</row>
    <row r="907" spans="7:25" ht="15.75" customHeight="1" x14ac:dyDescent="0.25"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</row>
    <row r="908" spans="7:25" ht="15.75" customHeight="1" x14ac:dyDescent="0.25"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</row>
    <row r="909" spans="7:25" ht="15.75" customHeight="1" x14ac:dyDescent="0.25"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</row>
    <row r="910" spans="7:25" ht="15.75" customHeight="1" x14ac:dyDescent="0.25"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</row>
    <row r="911" spans="7:25" ht="15.75" customHeight="1" x14ac:dyDescent="0.25"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</row>
    <row r="912" spans="7:25" ht="15.75" customHeight="1" x14ac:dyDescent="0.25"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</row>
    <row r="913" spans="7:25" ht="15.75" customHeight="1" x14ac:dyDescent="0.25"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</row>
    <row r="914" spans="7:25" ht="15.75" customHeight="1" x14ac:dyDescent="0.25"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</row>
    <row r="915" spans="7:25" ht="15.75" customHeight="1" x14ac:dyDescent="0.25"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</row>
    <row r="916" spans="7:25" ht="15.75" customHeight="1" x14ac:dyDescent="0.25"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</row>
    <row r="917" spans="7:25" ht="15.75" customHeight="1" x14ac:dyDescent="0.25"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</row>
    <row r="918" spans="7:25" ht="15.75" customHeight="1" x14ac:dyDescent="0.25"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</row>
    <row r="919" spans="7:25" ht="15.75" customHeight="1" x14ac:dyDescent="0.25"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</row>
    <row r="920" spans="7:25" ht="15.75" customHeight="1" x14ac:dyDescent="0.25"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</row>
    <row r="921" spans="7:25" ht="15.75" customHeight="1" x14ac:dyDescent="0.25"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</row>
    <row r="922" spans="7:25" ht="15.75" customHeight="1" x14ac:dyDescent="0.25"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</row>
    <row r="923" spans="7:25" ht="15.75" customHeight="1" x14ac:dyDescent="0.25"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</row>
    <row r="924" spans="7:25" ht="15.75" customHeight="1" x14ac:dyDescent="0.25"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</row>
    <row r="925" spans="7:25" ht="15.75" customHeight="1" x14ac:dyDescent="0.25"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</row>
    <row r="926" spans="7:25" ht="15.75" customHeight="1" x14ac:dyDescent="0.25"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</row>
    <row r="927" spans="7:25" ht="15.75" customHeight="1" x14ac:dyDescent="0.25"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</row>
    <row r="928" spans="7:25" ht="15.75" customHeight="1" x14ac:dyDescent="0.25"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</row>
    <row r="929" spans="7:25" ht="15.75" customHeight="1" x14ac:dyDescent="0.25"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</row>
    <row r="930" spans="7:25" ht="15.75" customHeight="1" x14ac:dyDescent="0.25"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</row>
    <row r="931" spans="7:25" ht="15.75" customHeight="1" x14ac:dyDescent="0.25"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</row>
    <row r="932" spans="7:25" ht="15.75" customHeight="1" x14ac:dyDescent="0.25"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</row>
    <row r="933" spans="7:25" ht="15.75" customHeight="1" x14ac:dyDescent="0.25"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</row>
    <row r="934" spans="7:25" ht="15.75" customHeight="1" x14ac:dyDescent="0.25"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</row>
    <row r="935" spans="7:25" ht="15.75" customHeight="1" x14ac:dyDescent="0.25"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</row>
    <row r="936" spans="7:25" ht="15.75" customHeight="1" x14ac:dyDescent="0.25"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</row>
    <row r="937" spans="7:25" ht="15.75" customHeight="1" x14ac:dyDescent="0.25"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</row>
    <row r="938" spans="7:25" ht="15.75" customHeight="1" x14ac:dyDescent="0.25"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</row>
    <row r="939" spans="7:25" ht="15.75" customHeight="1" x14ac:dyDescent="0.25"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</row>
    <row r="940" spans="7:25" ht="15.75" customHeight="1" x14ac:dyDescent="0.25"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</row>
    <row r="941" spans="7:25" ht="15.75" customHeight="1" x14ac:dyDescent="0.25"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</row>
    <row r="942" spans="7:25" ht="15.75" customHeight="1" x14ac:dyDescent="0.25"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</row>
    <row r="943" spans="7:25" ht="15.75" customHeight="1" x14ac:dyDescent="0.25"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</row>
    <row r="944" spans="7:25" ht="15.75" customHeight="1" x14ac:dyDescent="0.25"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</row>
    <row r="945" spans="7:25" ht="15.75" customHeight="1" x14ac:dyDescent="0.25"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</row>
    <row r="946" spans="7:25" ht="15.75" customHeight="1" x14ac:dyDescent="0.25"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</row>
    <row r="947" spans="7:25" ht="15.75" customHeight="1" x14ac:dyDescent="0.25"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</row>
    <row r="948" spans="7:25" ht="15.75" customHeight="1" x14ac:dyDescent="0.25"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</row>
    <row r="949" spans="7:25" ht="15.75" customHeight="1" x14ac:dyDescent="0.25"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</row>
    <row r="950" spans="7:25" ht="15.75" customHeight="1" x14ac:dyDescent="0.25"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</row>
    <row r="951" spans="7:25" ht="15.75" customHeight="1" x14ac:dyDescent="0.25"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</row>
    <row r="952" spans="7:25" ht="15.75" customHeight="1" x14ac:dyDescent="0.25"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</row>
    <row r="953" spans="7:25" ht="15.75" customHeight="1" x14ac:dyDescent="0.25"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</row>
    <row r="954" spans="7:25" ht="15.75" customHeight="1" x14ac:dyDescent="0.25"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</row>
    <row r="955" spans="7:25" ht="15.75" customHeight="1" x14ac:dyDescent="0.25"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</row>
    <row r="956" spans="7:25" ht="15.75" customHeight="1" x14ac:dyDescent="0.25"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</row>
    <row r="957" spans="7:25" ht="15.75" customHeight="1" x14ac:dyDescent="0.25"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</row>
    <row r="958" spans="7:25" ht="15.75" customHeight="1" x14ac:dyDescent="0.25"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</row>
    <row r="959" spans="7:25" ht="15.75" customHeight="1" x14ac:dyDescent="0.25"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</row>
    <row r="960" spans="7:25" ht="15.75" customHeight="1" x14ac:dyDescent="0.25"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</row>
    <row r="961" spans="7:25" ht="15.75" customHeight="1" x14ac:dyDescent="0.25"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</row>
    <row r="962" spans="7:25" ht="15.75" customHeight="1" x14ac:dyDescent="0.25"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</row>
    <row r="963" spans="7:25" ht="15.75" customHeight="1" x14ac:dyDescent="0.25"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</row>
    <row r="964" spans="7:25" ht="15.75" customHeight="1" x14ac:dyDescent="0.25"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</row>
    <row r="965" spans="7:25" ht="15.75" customHeight="1" x14ac:dyDescent="0.25"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</row>
    <row r="966" spans="7:25" ht="15.75" customHeight="1" x14ac:dyDescent="0.25"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</row>
    <row r="967" spans="7:25" ht="15.75" customHeight="1" x14ac:dyDescent="0.25"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</row>
    <row r="968" spans="7:25" ht="15.75" customHeight="1" x14ac:dyDescent="0.25"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</row>
    <row r="969" spans="7:25" ht="15.75" customHeight="1" x14ac:dyDescent="0.25"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</row>
    <row r="970" spans="7:25" ht="15.75" customHeight="1" x14ac:dyDescent="0.25"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</row>
    <row r="971" spans="7:25" ht="15.75" customHeight="1" x14ac:dyDescent="0.25"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</row>
    <row r="972" spans="7:25" ht="15.75" customHeight="1" x14ac:dyDescent="0.25"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</row>
    <row r="973" spans="7:25" ht="15.75" customHeight="1" x14ac:dyDescent="0.25"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</row>
    <row r="974" spans="7:25" ht="15.75" customHeight="1" x14ac:dyDescent="0.25"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</row>
    <row r="975" spans="7:25" ht="15.75" customHeight="1" x14ac:dyDescent="0.25"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</row>
    <row r="976" spans="7:25" ht="15.75" customHeight="1" x14ac:dyDescent="0.25"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</row>
    <row r="977" spans="7:25" ht="15.75" customHeight="1" x14ac:dyDescent="0.25"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</row>
    <row r="978" spans="7:25" ht="15.75" customHeight="1" x14ac:dyDescent="0.25"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</row>
    <row r="979" spans="7:25" ht="15.75" customHeight="1" x14ac:dyDescent="0.25"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</row>
    <row r="980" spans="7:25" ht="15.75" customHeight="1" x14ac:dyDescent="0.25"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</row>
    <row r="981" spans="7:25" ht="15.75" customHeight="1" x14ac:dyDescent="0.25"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</row>
    <row r="982" spans="7:25" ht="15.75" customHeight="1" x14ac:dyDescent="0.25"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</row>
    <row r="983" spans="7:25" ht="15.75" customHeight="1" x14ac:dyDescent="0.25"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</row>
    <row r="984" spans="7:25" ht="15.75" customHeight="1" x14ac:dyDescent="0.25"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</row>
    <row r="985" spans="7:25" ht="15.75" customHeight="1" x14ac:dyDescent="0.25"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</row>
    <row r="986" spans="7:25" ht="15.75" customHeight="1" x14ac:dyDescent="0.25"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</row>
    <row r="987" spans="7:25" ht="15.75" customHeight="1" x14ac:dyDescent="0.25"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</row>
    <row r="988" spans="7:25" ht="15.75" customHeight="1" x14ac:dyDescent="0.25"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</row>
    <row r="989" spans="7:25" ht="15.75" customHeight="1" x14ac:dyDescent="0.25"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</row>
    <row r="990" spans="7:25" ht="15.75" customHeight="1" x14ac:dyDescent="0.25"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</row>
    <row r="991" spans="7:25" ht="15.75" customHeight="1" x14ac:dyDescent="0.25"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</row>
    <row r="992" spans="7:25" ht="15.75" customHeight="1" x14ac:dyDescent="0.25"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</row>
    <row r="993" spans="7:25" ht="15.75" customHeight="1" x14ac:dyDescent="0.25"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</row>
    <row r="994" spans="7:25" ht="15.75" customHeight="1" x14ac:dyDescent="0.25"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</row>
    <row r="995" spans="7:25" ht="15.75" customHeight="1" x14ac:dyDescent="0.25"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</row>
    <row r="996" spans="7:25" ht="15.75" customHeight="1" x14ac:dyDescent="0.25"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</row>
    <row r="997" spans="7:25" ht="15.75" customHeight="1" x14ac:dyDescent="0.25"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</row>
    <row r="998" spans="7:25" ht="15.75" customHeight="1" x14ac:dyDescent="0.25"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</row>
    <row r="999" spans="7:25" ht="15.75" customHeight="1" x14ac:dyDescent="0.25"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</row>
    <row r="1000" spans="7:25" ht="15.75" customHeight="1" x14ac:dyDescent="0.25"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</row>
  </sheetData>
  <mergeCells count="1">
    <mergeCell ref="A1:B1"/>
  </mergeCells>
  <hyperlinks>
    <hyperlink ref="A80" r:id="rId1" xr:uid="{00000000-0004-0000-0500-000000000000}"/>
    <hyperlink ref="A81" r:id="rId2" xr:uid="{00000000-0004-0000-0500-000001000000}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Step back</vt:lpstr>
      <vt:lpstr>Blood Chem Sheet</vt:lpstr>
      <vt:lpstr>Blood Chem Sheet Color</vt:lpstr>
      <vt:lpstr>DUTCH</vt:lpstr>
      <vt:lpstr>GI Map</vt:lpstr>
      <vt:lpstr>Labs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Kamont</dc:creator>
  <cp:lastModifiedBy>Jennifer Savage, ND</cp:lastModifiedBy>
  <dcterms:created xsi:type="dcterms:W3CDTF">2020-09-14T17:47:50Z</dcterms:created>
  <dcterms:modified xsi:type="dcterms:W3CDTF">2023-12-06T16:23:12Z</dcterms:modified>
</cp:coreProperties>
</file>